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екретар ради\Сесії\8 скликання\71 сесія\"/>
    </mc:Choice>
  </mc:AlternateContent>
  <xr:revisionPtr revIDLastSave="0" documentId="8_{CAD554B4-8F3B-42BF-AF55-8F17E0A1D89D}" xr6:coauthVersionLast="45" xr6:coauthVersionMax="45" xr10:uidLastSave="{00000000-0000-0000-0000-000000000000}"/>
  <bookViews>
    <workbookView xWindow="-110" yWindow="-110" windowWidth="19420" windowHeight="10300" tabRatio="25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7" i="1" l="1"/>
  <c r="G85" i="1"/>
  <c r="F65" i="1"/>
  <c r="G62" i="1"/>
  <c r="G61" i="1"/>
  <c r="F52" i="1"/>
  <c r="F44" i="1" l="1"/>
  <c r="F42" i="1"/>
  <c r="F47" i="1" l="1"/>
  <c r="F41" i="1" s="1"/>
  <c r="F40" i="1" l="1"/>
  <c r="F39" i="1"/>
  <c r="F75" i="1"/>
  <c r="F74" i="1"/>
  <c r="C30" i="1"/>
  <c r="D30" i="1"/>
  <c r="C79" i="1"/>
  <c r="C71" i="1"/>
  <c r="C44" i="1"/>
  <c r="C40" i="1"/>
  <c r="C39" i="1"/>
  <c r="G86" i="1" l="1"/>
  <c r="F77" i="1"/>
  <c r="G78" i="1"/>
  <c r="G79" i="1"/>
  <c r="G80" i="1"/>
  <c r="E30" i="1"/>
  <c r="F91" i="1" l="1"/>
  <c r="E91" i="1"/>
  <c r="E52" i="1"/>
  <c r="C91" i="1" l="1"/>
  <c r="C77" i="1"/>
  <c r="C52" i="1" l="1"/>
  <c r="C92" i="1" s="1"/>
  <c r="F30" i="1"/>
  <c r="C116" i="1" l="1"/>
  <c r="C97" i="1"/>
  <c r="C90" i="1"/>
  <c r="C89" i="1"/>
  <c r="C69" i="1"/>
  <c r="C41" i="1"/>
  <c r="C38" i="1" l="1"/>
  <c r="C88" i="1"/>
  <c r="C93" i="1" s="1"/>
  <c r="C117" i="1" s="1"/>
  <c r="G35" i="1"/>
  <c r="G56" i="1" l="1"/>
  <c r="G67" i="1"/>
  <c r="E41" i="1" l="1"/>
  <c r="F88" i="1" l="1"/>
  <c r="F116" i="1" l="1"/>
  <c r="E38" i="1"/>
  <c r="F103" i="1" l="1"/>
  <c r="E97" i="1"/>
  <c r="F90" i="1"/>
  <c r="F89" i="1"/>
  <c r="E90" i="1"/>
  <c r="E89" i="1"/>
  <c r="E77" i="1"/>
  <c r="F69" i="1"/>
  <c r="F38" i="1"/>
  <c r="G81" i="1"/>
  <c r="G64" i="1"/>
  <c r="G65" i="1"/>
  <c r="G66" i="1"/>
  <c r="G72" i="1"/>
  <c r="G74" i="1"/>
  <c r="G75" i="1"/>
  <c r="G57" i="1"/>
  <c r="G58" i="1"/>
  <c r="G59" i="1"/>
  <c r="G60" i="1"/>
  <c r="G39" i="1"/>
  <c r="G40" i="1"/>
  <c r="G42" i="1"/>
  <c r="G43" i="1"/>
  <c r="G44" i="1"/>
  <c r="G45" i="1"/>
  <c r="G46" i="1"/>
  <c r="G47" i="1"/>
  <c r="G51" i="1"/>
  <c r="G53" i="1"/>
  <c r="G31" i="1"/>
  <c r="G32" i="1"/>
  <c r="G34" i="1"/>
  <c r="E116" i="1"/>
  <c r="G116" i="1" s="1"/>
  <c r="E92" i="1" l="1"/>
  <c r="E69" i="1"/>
  <c r="G69" i="1" s="1"/>
  <c r="F97" i="1"/>
  <c r="G90" i="1"/>
  <c r="G71" i="1"/>
  <c r="G89" i="1"/>
  <c r="F92" i="1"/>
  <c r="E88" i="1"/>
  <c r="E93" i="1" s="1"/>
  <c r="G30" i="1"/>
  <c r="F93" i="1" l="1"/>
  <c r="F117" i="1" s="1"/>
  <c r="G92" i="1"/>
  <c r="G88" i="1"/>
  <c r="E117" i="1"/>
  <c r="G117" i="1" l="1"/>
  <c r="G93" i="1"/>
</calcChain>
</file>

<file path=xl/sharedStrings.xml><?xml version="1.0" encoding="utf-8"?>
<sst xmlns="http://schemas.openxmlformats.org/spreadsheetml/2006/main" count="224" uniqueCount="210">
  <si>
    <t>Додаток 2</t>
  </si>
  <si>
    <t xml:space="preserve">до Порядку про складання, затрвердження та контролю </t>
  </si>
  <si>
    <t>виконання фінансового плану підприємства</t>
  </si>
  <si>
    <t>"ПОГОДЖЕНО"</t>
  </si>
  <si>
    <t>"ЗАТВЕРДЖЕНО"</t>
  </si>
  <si>
    <t>рішенням сесії</t>
  </si>
  <si>
    <t>____________________</t>
  </si>
  <si>
    <t>___сесія__скл.</t>
  </si>
  <si>
    <t xml:space="preserve">№                                                         </t>
  </si>
  <si>
    <t>"____" _______________ 20___ р.</t>
  </si>
  <si>
    <t>Коди</t>
  </si>
  <si>
    <t xml:space="preserve">за ЄДРПОУ </t>
  </si>
  <si>
    <t>02002687</t>
  </si>
  <si>
    <t xml:space="preserve">Організаційно-правова форма </t>
  </si>
  <si>
    <t>за КОПФГ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</si>
  <si>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</si>
  <si>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</si>
  <si>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</si>
  <si>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>Охорона здоров'я</t>
  </si>
  <si>
    <t>за ЗКГНГ</t>
  </si>
  <si>
    <t>Вид економічної діяльності  Діяльність лікарняних закладів</t>
  </si>
  <si>
    <t xml:space="preserve">за  КВЕД  </t>
  </si>
  <si>
    <t>86.10</t>
  </si>
  <si>
    <t>Одиниця виміру, грн.</t>
  </si>
  <si>
    <t>Стандарти звітності П(с)БОУ</t>
  </si>
  <si>
    <t>Форма власності</t>
  </si>
  <si>
    <t>Стандарти звітності МСФЗ</t>
  </si>
  <si>
    <t>(05761)5-10-60</t>
  </si>
  <si>
    <t>ЗВІТ</t>
  </si>
  <si>
    <t xml:space="preserve">ПРО ВИКОНАННЯ ФІНАНСОВОГО ПЛАНУ ПІДПРИЄМСТВА </t>
  </si>
  <si>
    <t>Найменування показника</t>
  </si>
  <si>
    <t xml:space="preserve">Код рядка </t>
  </si>
  <si>
    <t>Звітний період (рік)</t>
  </si>
  <si>
    <t>минулий рік</t>
  </si>
  <si>
    <t>поточний рік</t>
  </si>
  <si>
    <t>план</t>
  </si>
  <si>
    <t>факт</t>
  </si>
  <si>
    <t>виконання, %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</si>
  <si>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</si>
  <si>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</si>
  <si>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послуг)у тому числі :</t>
  </si>
  <si>
    <t>010</t>
  </si>
  <si>
    <t>020</t>
  </si>
  <si>
    <t>030</t>
  </si>
  <si>
    <t>Дохід від реалізації робіт і послуг</t>
  </si>
  <si>
    <t>040</t>
  </si>
  <si>
    <t>050</t>
  </si>
  <si>
    <t>060</t>
  </si>
  <si>
    <t>070</t>
  </si>
  <si>
    <t>080</t>
  </si>
  <si>
    <t>Витрати  у т. ч. за економічними елементами :</t>
  </si>
  <si>
    <t>081</t>
  </si>
  <si>
    <t>Витрати на оплату праці</t>
  </si>
  <si>
    <t>082</t>
  </si>
  <si>
    <t>Відрахування на соціальні заходи</t>
  </si>
  <si>
    <t>083</t>
  </si>
  <si>
    <t>Матеріальні затрати у тому числі:</t>
  </si>
  <si>
    <t>084</t>
  </si>
  <si>
    <t>медикаменти та перев’язувальні матеріали</t>
  </si>
  <si>
    <t>085</t>
  </si>
  <si>
    <t>продукти харчування</t>
  </si>
  <si>
    <t>086</t>
  </si>
  <si>
    <t>господарчі,будівельні матеріали та інвентар,меблі</t>
  </si>
  <si>
    <t>087</t>
  </si>
  <si>
    <t>запасні частини до транспортних засобів</t>
  </si>
  <si>
    <t>088</t>
  </si>
  <si>
    <t>витрати на паливо-мастильні матеріали скраплений газ для авто</t>
  </si>
  <si>
    <t>089</t>
  </si>
  <si>
    <t>витрати на канцтовари, офісне приладдя та оргтехніки</t>
  </si>
  <si>
    <t>090</t>
  </si>
  <si>
    <t xml:space="preserve">витрати на теплопостачання </t>
  </si>
  <si>
    <t>091</t>
  </si>
  <si>
    <t>витрати на електроенергію</t>
  </si>
  <si>
    <t>092</t>
  </si>
  <si>
    <t>витрати на водопостачання та водовідведення</t>
  </si>
  <si>
    <t>093</t>
  </si>
  <si>
    <t>094</t>
  </si>
  <si>
    <t>Інші  операційні витрати  у тому числі:</t>
  </si>
  <si>
    <t>095</t>
  </si>
  <si>
    <t xml:space="preserve">витрати на страхові послуги </t>
  </si>
  <si>
    <t>096</t>
  </si>
  <si>
    <t>витрати на зв’язок та інтернет</t>
  </si>
  <si>
    <t>097</t>
  </si>
  <si>
    <t>витрати на обслуговування оргтехніки</t>
  </si>
  <si>
    <t>098</t>
  </si>
  <si>
    <t>витрати на повірку медичного обладнання</t>
  </si>
  <si>
    <t>099</t>
  </si>
  <si>
    <t>витрати на обслуговування протипожежної автоматики</t>
  </si>
  <si>
    <t>100</t>
  </si>
  <si>
    <t>витрати на технічний огляд та обслуговування ренгенапарата</t>
  </si>
  <si>
    <t>101</t>
  </si>
  <si>
    <t>витрати на технічне обслуговування сигналізації</t>
  </si>
  <si>
    <t>102</t>
  </si>
  <si>
    <t>витрати на дизінфекційно стерилізаційні заходи</t>
  </si>
  <si>
    <t>103</t>
  </si>
  <si>
    <t>104</t>
  </si>
  <si>
    <t>105</t>
  </si>
  <si>
    <t>витрати на виплату пільгової пенсії</t>
  </si>
  <si>
    <t>106</t>
  </si>
  <si>
    <t>107</t>
  </si>
  <si>
    <t>витрати на придбання та супровід програмного забезпечення</t>
  </si>
  <si>
    <t>108</t>
  </si>
  <si>
    <t>109</t>
  </si>
  <si>
    <t>110</t>
  </si>
  <si>
    <t>Амортизація *</t>
  </si>
  <si>
    <t>111</t>
  </si>
  <si>
    <t>Адміністративні витрати</t>
  </si>
  <si>
    <t>112</t>
  </si>
  <si>
    <t>у т. ч. за економічними елементами :</t>
  </si>
  <si>
    <t>113</t>
  </si>
  <si>
    <t>114</t>
  </si>
  <si>
    <t>витрати на канцтовари, офісне приладдя та устаткування</t>
  </si>
  <si>
    <t>115</t>
  </si>
  <si>
    <t>витрати на паливо-мастильні матеріали</t>
  </si>
  <si>
    <t>116</t>
  </si>
  <si>
    <t>117</t>
  </si>
  <si>
    <t>118</t>
  </si>
  <si>
    <t>119</t>
  </si>
  <si>
    <t>120</t>
  </si>
  <si>
    <t>121</t>
  </si>
  <si>
    <t>122</t>
  </si>
  <si>
    <t>витрати на охорону праці та навчання працівників</t>
  </si>
  <si>
    <t>123</t>
  </si>
  <si>
    <t>124</t>
  </si>
  <si>
    <t>125</t>
  </si>
  <si>
    <t>126</t>
  </si>
  <si>
    <t>витрати на підписку періодичних видань</t>
  </si>
  <si>
    <t>127</t>
  </si>
  <si>
    <t>128</t>
  </si>
  <si>
    <t>ІІ. Елементи операційних витрат</t>
  </si>
  <si>
    <t>Матеріальні затрати</t>
  </si>
  <si>
    <t>200</t>
  </si>
  <si>
    <t>201</t>
  </si>
  <si>
    <t>202</t>
  </si>
  <si>
    <t>Амортизація</t>
  </si>
  <si>
    <t>203</t>
  </si>
  <si>
    <t>Інші операційні витрати</t>
  </si>
  <si>
    <t>204</t>
  </si>
  <si>
    <t>Разом (сума рядків 200-205)</t>
  </si>
  <si>
    <t>205</t>
  </si>
  <si>
    <t>ІІІ. Інвестиційна діяльність</t>
  </si>
  <si>
    <t>Доходи від інвестиційної діяльності, у т.ч.:</t>
  </si>
  <si>
    <t>300</t>
  </si>
  <si>
    <t>доходи з місцевого бюджету цільового фінансування по капітальних видатках</t>
  </si>
  <si>
    <t>301</t>
  </si>
  <si>
    <t>Капітальні інвестиції, усього, у тому числі:</t>
  </si>
  <si>
    <t>302</t>
  </si>
  <si>
    <t>капітальне будівництво</t>
  </si>
  <si>
    <t>303</t>
  </si>
  <si>
    <t>придбання (виготовлення) основних засобів</t>
  </si>
  <si>
    <t>304</t>
  </si>
  <si>
    <t>придбання (виготовлення) інших необоротних матеріальних активів</t>
  </si>
  <si>
    <t>305</t>
  </si>
  <si>
    <t>придбання (створення) нематеріальних активів</t>
  </si>
  <si>
    <t>306</t>
  </si>
  <si>
    <t>модернізація, модифікація (добудова, дообладнання, реконструкція) основних засобів</t>
  </si>
  <si>
    <t>307</t>
  </si>
  <si>
    <t>капітальний ремонт</t>
  </si>
  <si>
    <t>308</t>
  </si>
  <si>
    <t>у тому числі за рахунок бюджетних коштів</t>
  </si>
  <si>
    <t>309</t>
  </si>
  <si>
    <t>ІV. Фінансова діяльність</t>
  </si>
  <si>
    <t>Доходи від фінансової діяльності за зобов’язаннями, у т. ч.:</t>
  </si>
  <si>
    <t>400</t>
  </si>
  <si>
    <t xml:space="preserve">кредити </t>
  </si>
  <si>
    <t>401</t>
  </si>
  <si>
    <t>позики</t>
  </si>
  <si>
    <t>402</t>
  </si>
  <si>
    <t>депозити</t>
  </si>
  <si>
    <t>403</t>
  </si>
  <si>
    <t>Інші надходження (розшифрувати)</t>
  </si>
  <si>
    <t>404</t>
  </si>
  <si>
    <t>Витрати від фінансової діяльності за зобов’язаннями, у т. ч.:</t>
  </si>
  <si>
    <t>405</t>
  </si>
  <si>
    <t>406</t>
  </si>
  <si>
    <t>407</t>
  </si>
  <si>
    <t>408</t>
  </si>
  <si>
    <t>Інші витрати (розшифрувати)</t>
  </si>
  <si>
    <t>409</t>
  </si>
  <si>
    <t>Усього доходів</t>
  </si>
  <si>
    <t>410</t>
  </si>
  <si>
    <t>Усього витрат</t>
  </si>
  <si>
    <t>411</t>
  </si>
  <si>
    <t>Нерозподілені доходи</t>
  </si>
  <si>
    <t>412</t>
  </si>
  <si>
    <t xml:space="preserve">*Амортизація ( рядок210) не включено у собівартість реалізованої продукції </t>
  </si>
  <si>
    <t>Керівник</t>
  </si>
  <si>
    <t>_________________________</t>
  </si>
  <si>
    <t xml:space="preserve">               (підпис)</t>
  </si>
  <si>
    <t>Підприємство  Комунальне некомерційне підприємство "Зачепилівська центральна  лікарня" Зачепилівської селищної ради Харківської області</t>
  </si>
  <si>
    <t>Договір про медичне обслуговування населення за програмою медичних гарантій НСЗУ</t>
  </si>
  <si>
    <t>витрати на викачку нечистот та вивіз побутових відходів</t>
  </si>
  <si>
    <t>витрати на на послуги повадження з відходами</t>
  </si>
  <si>
    <t>витрати на послуги в системі електронних закупівель</t>
  </si>
  <si>
    <t>витрати на медичні послуги</t>
  </si>
  <si>
    <t>витрати (плата податків до бюджету та пені)</t>
  </si>
  <si>
    <t>І.О. Дрожжа</t>
  </si>
  <si>
    <t>банківська комісія, держреєстрація</t>
  </si>
  <si>
    <t>інші витрати</t>
  </si>
  <si>
    <t>Інші доходи</t>
  </si>
  <si>
    <t xml:space="preserve">Факт </t>
  </si>
  <si>
    <t>витрати на ремонт медичного обладнання, авто</t>
  </si>
  <si>
    <t>129</t>
  </si>
  <si>
    <t>Витрати на відрядження</t>
  </si>
  <si>
    <t>Керівник Дрожжа Інна Олександрівна</t>
  </si>
  <si>
    <t xml:space="preserve">Цільовий інший операційний дохід </t>
  </si>
  <si>
    <t>64401, Харківська обл. Берестинський район, с-ще Зачепилівка, вул. Некрасова Максима,6</t>
  </si>
  <si>
    <t>витрати на виготовлення поєктно-кошторисної документації</t>
  </si>
  <si>
    <t xml:space="preserve">за 2025 рік </t>
  </si>
  <si>
    <t>Середньооблікова кількість штатних працівників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</si>
</sst>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_);_(@_)"/>
    <numFmt numFmtId="177" formatCode="_-* #,##0.0\ _₽_-;\-* #,##0.0\ _₽_-;_-* &quot;-&quot;?\ _₽_-;_-@_-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u/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1">
    <xf numFmtId="0" fontId="0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8" fillId="2" borderId="0" applyNumberFormat="0" applyBorder="0" applyAlignment="0" applyProtection="0"/>
    <xf numFmtId="0" fontId="3" fillId="2" borderId="0" applyNumberFormat="0" applyBorder="0" applyAlignment="0" applyProtection="0"/>
    <xf numFmtId="0" fontId="28" fillId="3" borderId="0" applyNumberFormat="0" applyBorder="0" applyAlignment="0" applyProtection="0"/>
    <xf numFmtId="0" fontId="3" fillId="3" borderId="0" applyNumberFormat="0" applyBorder="0" applyAlignment="0" applyProtection="0"/>
    <xf numFmtId="0" fontId="28" fillId="4" borderId="0" applyNumberFormat="0" applyBorder="0" applyAlignment="0" applyProtection="0"/>
    <xf numFmtId="0" fontId="3" fillId="4" borderId="0" applyNumberFormat="0" applyBorder="0" applyAlignment="0" applyProtection="0"/>
    <xf numFmtId="0" fontId="28" fillId="5" borderId="0" applyNumberFormat="0" applyBorder="0" applyAlignment="0" applyProtection="0"/>
    <xf numFmtId="0" fontId="3" fillId="5" borderId="0" applyNumberFormat="0" applyBorder="0" applyAlignment="0" applyProtection="0"/>
    <xf numFmtId="0" fontId="28" fillId="6" borderId="0" applyNumberFormat="0" applyBorder="0" applyAlignment="0" applyProtection="0"/>
    <xf numFmtId="0" fontId="3" fillId="6" borderId="0" applyNumberFormat="0" applyBorder="0" applyAlignment="0" applyProtection="0"/>
    <xf numFmtId="0" fontId="2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28" fillId="8" borderId="0" applyNumberFormat="0" applyBorder="0" applyAlignment="0" applyProtection="0"/>
    <xf numFmtId="0" fontId="3" fillId="8" borderId="0" applyNumberFormat="0" applyBorder="0" applyAlignment="0" applyProtection="0"/>
    <xf numFmtId="0" fontId="28" fillId="9" borderId="0" applyNumberFormat="0" applyBorder="0" applyAlignment="0" applyProtection="0"/>
    <xf numFmtId="0" fontId="3" fillId="9" borderId="0" applyNumberFormat="0" applyBorder="0" applyAlignment="0" applyProtection="0"/>
    <xf numFmtId="0" fontId="28" fillId="10" borderId="0" applyNumberFormat="0" applyBorder="0" applyAlignment="0" applyProtection="0"/>
    <xf numFmtId="0" fontId="3" fillId="10" borderId="0" applyNumberFormat="0" applyBorder="0" applyAlignment="0" applyProtection="0"/>
    <xf numFmtId="0" fontId="28" fillId="5" borderId="0" applyNumberFormat="0" applyBorder="0" applyAlignment="0" applyProtection="0"/>
    <xf numFmtId="0" fontId="3" fillId="5" borderId="0" applyNumberFormat="0" applyBorder="0" applyAlignment="0" applyProtection="0"/>
    <xf numFmtId="0" fontId="28" fillId="8" borderId="0" applyNumberFormat="0" applyBorder="0" applyAlignment="0" applyProtection="0"/>
    <xf numFmtId="0" fontId="3" fillId="8" borderId="0" applyNumberFormat="0" applyBorder="0" applyAlignment="0" applyProtection="0"/>
    <xf numFmtId="0" fontId="28" fillId="11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168" fontId="9" fillId="0" borderId="0" applyFont="0" applyFill="0" applyBorder="0" applyAlignment="0" applyProtection="0"/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0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0" borderId="0"/>
    <xf numFmtId="0" fontId="2" fillId="24" borderId="9" applyNumberFormat="0" applyFont="0" applyAlignment="0" applyProtection="0"/>
    <xf numFmtId="4" fontId="45" fillId="25" borderId="3">
      <alignment horizontal="right" vertical="center"/>
      <protection locked="0"/>
    </xf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1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4" borderId="9" applyNumberFormat="0" applyFont="0" applyAlignment="0" applyProtection="0"/>
    <xf numFmtId="0" fontId="9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2" fontId="61" fillId="0" borderId="0" applyFont="0" applyFill="0" applyBorder="0" applyAlignment="0" applyProtection="0"/>
    <xf numFmtId="173" fontId="6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5" fontId="63" fillId="22" borderId="12" applyFill="0" applyBorder="0">
      <alignment horizontal="center" vertical="center" wrapText="1"/>
      <protection locked="0"/>
    </xf>
    <xf numFmtId="170" fontId="64" fillId="0" borderId="0">
      <alignment wrapText="1"/>
    </xf>
    <xf numFmtId="170" fontId="31" fillId="0" borderId="0">
      <alignment wrapText="1"/>
    </xf>
  </cellStyleXfs>
  <cellXfs count="83">
    <xf numFmtId="0" fontId="0" fillId="0" borderId="0" xfId="0"/>
    <xf numFmtId="0" fontId="0" fillId="0" borderId="0" xfId="0" applyFill="1"/>
    <xf numFmtId="0" fontId="5" fillId="0" borderId="0" xfId="1" applyFont="1" applyFill="1" applyBorder="1" applyAlignment="1">
      <alignment vertical="center" wrapText="1"/>
    </xf>
    <xf numFmtId="0" fontId="5" fillId="28" borderId="0" xfId="1" applyFont="1" applyFill="1" applyBorder="1" applyAlignment="1">
      <alignment vertical="center"/>
    </xf>
    <xf numFmtId="0" fontId="65" fillId="28" borderId="0" xfId="1" applyFont="1" applyFill="1" applyBorder="1" applyAlignment="1">
      <alignment vertical="center"/>
    </xf>
    <xf numFmtId="0" fontId="5" fillId="28" borderId="13" xfId="1" applyFont="1" applyFill="1" applyBorder="1" applyAlignment="1">
      <alignment vertical="center"/>
    </xf>
    <xf numFmtId="0" fontId="5" fillId="28" borderId="14" xfId="1" applyFont="1" applyFill="1" applyBorder="1" applyAlignment="1">
      <alignment vertical="center"/>
    </xf>
    <xf numFmtId="0" fontId="5" fillId="28" borderId="3" xfId="1" applyFont="1" applyFill="1" applyBorder="1" applyAlignment="1">
      <alignment vertical="center"/>
    </xf>
    <xf numFmtId="49" fontId="5" fillId="28" borderId="3" xfId="1" applyNumberFormat="1" applyFont="1" applyFill="1" applyBorder="1" applyAlignment="1">
      <alignment horizontal="center" vertical="center"/>
    </xf>
    <xf numFmtId="0" fontId="5" fillId="28" borderId="3" xfId="1" applyFont="1" applyFill="1" applyBorder="1" applyAlignment="1">
      <alignment horizontal="center" vertical="center"/>
    </xf>
    <xf numFmtId="0" fontId="5" fillId="28" borderId="16" xfId="1" applyFont="1" applyFill="1" applyBorder="1" applyAlignment="1">
      <alignment vertical="center"/>
    </xf>
    <xf numFmtId="0" fontId="5" fillId="28" borderId="15" xfId="1" applyFont="1" applyFill="1" applyBorder="1" applyAlignment="1">
      <alignment horizontal="left" vertical="center" wrapText="1"/>
    </xf>
    <xf numFmtId="0" fontId="5" fillId="28" borderId="3" xfId="1" applyFont="1" applyFill="1" applyBorder="1" applyAlignment="1">
      <alignment horizontal="center" vertical="center" wrapText="1"/>
    </xf>
    <xf numFmtId="0" fontId="5" fillId="28" borderId="3" xfId="1" applyFont="1" applyFill="1" applyBorder="1" applyAlignment="1">
      <alignment vertical="center" wrapText="1"/>
    </xf>
    <xf numFmtId="0" fontId="5" fillId="28" borderId="14" xfId="1" applyFont="1" applyFill="1" applyBorder="1" applyAlignment="1">
      <alignment vertical="center" wrapText="1"/>
    </xf>
    <xf numFmtId="0" fontId="5" fillId="28" borderId="17" xfId="1" applyFont="1" applyFill="1" applyBorder="1" applyAlignment="1">
      <alignment vertical="center" wrapText="1"/>
    </xf>
    <xf numFmtId="0" fontId="5" fillId="28" borderId="17" xfId="1" applyFont="1" applyFill="1" applyBorder="1" applyAlignment="1">
      <alignment vertical="center"/>
    </xf>
    <xf numFmtId="0" fontId="5" fillId="28" borderId="16" xfId="1" applyFont="1" applyFill="1" applyBorder="1" applyAlignment="1">
      <alignment horizontal="center" vertical="center" wrapText="1"/>
    </xf>
    <xf numFmtId="0" fontId="5" fillId="28" borderId="3" xfId="1" applyFont="1" applyFill="1" applyBorder="1" applyAlignment="1">
      <alignment horizontal="center" vertical="center" wrapText="1" shrinkToFit="1"/>
    </xf>
    <xf numFmtId="0" fontId="4" fillId="28" borderId="0" xfId="1" applyFont="1" applyFill="1" applyBorder="1" applyAlignment="1">
      <alignment vertical="center"/>
    </xf>
    <xf numFmtId="0" fontId="5" fillId="28" borderId="0" xfId="1" applyFont="1" applyFill="1" applyAlignment="1">
      <alignment vertical="center"/>
    </xf>
    <xf numFmtId="0" fontId="4" fillId="28" borderId="3" xfId="1" applyFont="1" applyFill="1" applyBorder="1" applyAlignment="1">
      <alignment horizontal="left" vertical="center" wrapText="1"/>
    </xf>
    <xf numFmtId="49" fontId="4" fillId="28" borderId="3" xfId="1" applyNumberFormat="1" applyFont="1" applyFill="1" applyBorder="1" applyAlignment="1">
      <alignment horizontal="center" vertical="center"/>
    </xf>
    <xf numFmtId="3" fontId="4" fillId="28" borderId="3" xfId="1" applyNumberFormat="1" applyFont="1" applyFill="1" applyBorder="1" applyAlignment="1">
      <alignment horizontal="right" vertical="center" wrapText="1"/>
    </xf>
    <xf numFmtId="172" fontId="4" fillId="28" borderId="3" xfId="1" applyNumberFormat="1" applyFont="1" applyFill="1" applyBorder="1" applyAlignment="1">
      <alignment horizontal="center" vertical="center" wrapText="1"/>
    </xf>
    <xf numFmtId="4" fontId="5" fillId="28" borderId="0" xfId="1" applyNumberFormat="1" applyFont="1" applyFill="1" applyAlignment="1">
      <alignment vertical="center"/>
    </xf>
    <xf numFmtId="172" fontId="5" fillId="28" borderId="0" xfId="1" applyNumberFormat="1" applyFont="1" applyFill="1" applyAlignment="1">
      <alignment vertical="center"/>
    </xf>
    <xf numFmtId="0" fontId="6" fillId="28" borderId="3" xfId="0" applyFont="1" applyFill="1" applyBorder="1" applyAlignment="1">
      <alignment horizontal="left" vertical="center" wrapText="1"/>
    </xf>
    <xf numFmtId="0" fontId="5" fillId="28" borderId="3" xfId="1" applyFont="1" applyFill="1" applyBorder="1" applyAlignment="1">
      <alignment horizontal="left" vertical="center" wrapText="1"/>
    </xf>
    <xf numFmtId="176" fontId="5" fillId="28" borderId="3" xfId="1" applyNumberFormat="1" applyFont="1" applyFill="1" applyBorder="1" applyAlignment="1">
      <alignment horizontal="center" vertical="center" wrapText="1"/>
    </xf>
    <xf numFmtId="172" fontId="5" fillId="28" borderId="3" xfId="1" applyNumberFormat="1" applyFont="1" applyFill="1" applyBorder="1" applyAlignment="1">
      <alignment horizontal="center" vertical="center" wrapText="1"/>
    </xf>
    <xf numFmtId="176" fontId="4" fillId="28" borderId="3" xfId="1" applyNumberFormat="1" applyFont="1" applyFill="1" applyBorder="1" applyAlignment="1">
      <alignment horizontal="center" vertical="center" wrapText="1"/>
    </xf>
    <xf numFmtId="0" fontId="5" fillId="28" borderId="0" xfId="1" applyFont="1" applyFill="1" applyBorder="1" applyAlignment="1">
      <alignment horizontal="left" vertical="center" wrapText="1"/>
    </xf>
    <xf numFmtId="0" fontId="5" fillId="28" borderId="0" xfId="1" quotePrefix="1" applyFont="1" applyFill="1" applyBorder="1" applyAlignment="1">
      <alignment horizontal="center" vertical="center"/>
    </xf>
    <xf numFmtId="172" fontId="5" fillId="28" borderId="0" xfId="1" applyNumberFormat="1" applyFont="1" applyFill="1" applyBorder="1" applyAlignment="1">
      <alignment horizontal="center" vertical="center" wrapText="1"/>
    </xf>
    <xf numFmtId="169" fontId="5" fillId="28" borderId="0" xfId="1" applyNumberFormat="1" applyFont="1" applyFill="1" applyBorder="1" applyAlignment="1">
      <alignment horizontal="center" vertical="center" wrapText="1"/>
    </xf>
    <xf numFmtId="169" fontId="5" fillId="28" borderId="0" xfId="1" applyNumberFormat="1" applyFont="1" applyFill="1" applyBorder="1" applyAlignment="1">
      <alignment horizontal="right" vertical="center" wrapText="1"/>
    </xf>
    <xf numFmtId="0" fontId="4" fillId="28" borderId="0" xfId="1" applyFont="1" applyFill="1" applyBorder="1" applyAlignment="1">
      <alignment horizontal="left" vertical="center" wrapText="1"/>
    </xf>
    <xf numFmtId="169" fontId="6" fillId="28" borderId="0" xfId="1" applyNumberFormat="1" applyFont="1" applyFill="1" applyBorder="1" applyAlignment="1">
      <alignment vertical="center"/>
    </xf>
    <xf numFmtId="0" fontId="5" fillId="28" borderId="0" xfId="1" applyFont="1" applyFill="1" applyBorder="1" applyAlignment="1">
      <alignment horizontal="left" vertical="center"/>
    </xf>
    <xf numFmtId="0" fontId="5" fillId="28" borderId="0" xfId="1" applyFont="1" applyFill="1" applyAlignment="1">
      <alignment horizontal="left" vertical="center"/>
    </xf>
    <xf numFmtId="0" fontId="5" fillId="28" borderId="0" xfId="1" applyFont="1" applyFill="1" applyBorder="1" applyAlignment="1">
      <alignment vertical="center" wrapText="1"/>
    </xf>
    <xf numFmtId="0" fontId="2" fillId="28" borderId="0" xfId="1" applyFont="1" applyFill="1"/>
    <xf numFmtId="0" fontId="66" fillId="28" borderId="0" xfId="0" applyFont="1" applyFill="1"/>
    <xf numFmtId="4" fontId="4" fillId="28" borderId="3" xfId="1" applyNumberFormat="1" applyFont="1" applyFill="1" applyBorder="1" applyAlignment="1">
      <alignment horizontal="right" vertical="center" wrapText="1"/>
    </xf>
    <xf numFmtId="177" fontId="5" fillId="28" borderId="3" xfId="1" applyNumberFormat="1" applyFont="1" applyFill="1" applyBorder="1" applyAlignment="1">
      <alignment horizontal="center" vertical="center" wrapText="1"/>
    </xf>
    <xf numFmtId="4" fontId="5" fillId="28" borderId="3" xfId="1" applyNumberFormat="1" applyFont="1" applyFill="1" applyBorder="1" applyAlignment="1">
      <alignment horizontal="right" vertical="center" wrapText="1"/>
    </xf>
    <xf numFmtId="3" fontId="6" fillId="28" borderId="3" xfId="1" applyNumberFormat="1" applyFont="1" applyFill="1" applyBorder="1" applyAlignment="1">
      <alignment horizontal="right" vertical="center" wrapText="1"/>
    </xf>
    <xf numFmtId="3" fontId="5" fillId="28" borderId="3" xfId="1" applyNumberFormat="1" applyFont="1" applyFill="1" applyBorder="1" applyAlignment="1">
      <alignment horizontal="right" vertical="center" wrapText="1"/>
    </xf>
    <xf numFmtId="0" fontId="6" fillId="28" borderId="3" xfId="1" applyFont="1" applyFill="1" applyBorder="1" applyAlignment="1">
      <alignment horizontal="left" vertical="center" wrapText="1"/>
    </xf>
    <xf numFmtId="177" fontId="4" fillId="28" borderId="3" xfId="1" applyNumberFormat="1" applyFont="1" applyFill="1" applyBorder="1" applyAlignment="1">
      <alignment horizontal="center" vertical="center" wrapText="1"/>
    </xf>
    <xf numFmtId="0" fontId="4" fillId="28" borderId="15" xfId="1" applyFont="1" applyFill="1" applyBorder="1" applyAlignment="1">
      <alignment horizontal="left" vertical="center" wrapText="1"/>
    </xf>
    <xf numFmtId="49" fontId="6" fillId="28" borderId="3" xfId="1" applyNumberFormat="1" applyFont="1" applyFill="1" applyBorder="1" applyAlignment="1">
      <alignment horizontal="center" vertical="center"/>
    </xf>
    <xf numFmtId="172" fontId="6" fillId="28" borderId="3" xfId="1" applyNumberFormat="1" applyFont="1" applyFill="1" applyBorder="1" applyAlignment="1">
      <alignment horizontal="center" vertical="center" wrapText="1"/>
    </xf>
    <xf numFmtId="177" fontId="6" fillId="28" borderId="3" xfId="1" applyNumberFormat="1" applyFont="1" applyFill="1" applyBorder="1" applyAlignment="1">
      <alignment horizontal="center" vertical="center" wrapText="1"/>
    </xf>
    <xf numFmtId="3" fontId="5" fillId="28" borderId="3" xfId="1" quotePrefix="1" applyNumberFormat="1" applyFont="1" applyFill="1" applyBorder="1" applyAlignment="1">
      <alignment horizontal="right" vertical="center"/>
    </xf>
    <xf numFmtId="4" fontId="66" fillId="28" borderId="0" xfId="0" applyNumberFormat="1" applyFont="1" applyFill="1"/>
    <xf numFmtId="0" fontId="4" fillId="28" borderId="3" xfId="1" applyFont="1" applyFill="1" applyBorder="1" applyAlignment="1">
      <alignment horizontal="left" vertical="center" wrapText="1"/>
    </xf>
    <xf numFmtId="0" fontId="5" fillId="28" borderId="3" xfId="1" applyFont="1" applyFill="1" applyBorder="1" applyAlignment="1">
      <alignment horizontal="center" vertical="center" wrapText="1"/>
    </xf>
    <xf numFmtId="0" fontId="0" fillId="28" borderId="0" xfId="0" applyFill="1"/>
    <xf numFmtId="0" fontId="5" fillId="28" borderId="0" xfId="1" applyFont="1" applyFill="1" applyBorder="1" applyAlignment="1">
      <alignment horizontal="center" vertical="center"/>
    </xf>
    <xf numFmtId="0" fontId="5" fillId="28" borderId="0" xfId="1" applyFont="1" applyFill="1" applyBorder="1" applyAlignment="1">
      <alignment horizontal="left" vertical="center" wrapText="1"/>
    </xf>
    <xf numFmtId="0" fontId="5" fillId="28" borderId="3" xfId="1" applyFont="1" applyFill="1" applyBorder="1" applyAlignment="1">
      <alignment horizontal="center" vertical="center"/>
    </xf>
    <xf numFmtId="0" fontId="5" fillId="28" borderId="15" xfId="1" applyFont="1" applyFill="1" applyBorder="1" applyAlignment="1">
      <alignment horizontal="left" vertical="center" wrapText="1"/>
    </xf>
    <xf numFmtId="0" fontId="5" fillId="28" borderId="14" xfId="1" applyFont="1" applyFill="1" applyBorder="1" applyAlignment="1">
      <alignment horizontal="left" vertical="center" wrapText="1"/>
    </xf>
    <xf numFmtId="0" fontId="5" fillId="28" borderId="17" xfId="1" applyFont="1" applyFill="1" applyBorder="1" applyAlignment="1">
      <alignment horizontal="left" vertical="center" wrapText="1"/>
    </xf>
    <xf numFmtId="0" fontId="5" fillId="28" borderId="14" xfId="1" applyFont="1" applyFill="1" applyBorder="1" applyAlignment="1">
      <alignment horizontal="center" vertical="center" wrapText="1"/>
    </xf>
    <xf numFmtId="0" fontId="4" fillId="28" borderId="0" xfId="1" applyFont="1" applyFill="1" applyBorder="1" applyAlignment="1">
      <alignment horizontal="center" vertical="center"/>
    </xf>
    <xf numFmtId="0" fontId="2" fillId="28" borderId="17" xfId="1" applyFont="1" applyFill="1" applyBorder="1" applyAlignment="1">
      <alignment horizontal="left" vertical="center" wrapText="1"/>
    </xf>
    <xf numFmtId="0" fontId="4" fillId="28" borderId="0" xfId="1" applyFont="1" applyFill="1" applyAlignment="1">
      <alignment horizontal="left" vertical="center"/>
    </xf>
    <xf numFmtId="0" fontId="5" fillId="28" borderId="0" xfId="1" applyFont="1" applyFill="1" applyBorder="1" applyAlignment="1">
      <alignment horizontal="left" vertical="center"/>
    </xf>
    <xf numFmtId="0" fontId="5" fillId="28" borderId="0" xfId="1" applyFont="1" applyFill="1" applyAlignment="1">
      <alignment horizontal="center" vertical="center"/>
    </xf>
    <xf numFmtId="169" fontId="5" fillId="28" borderId="0" xfId="1" applyNumberFormat="1" applyFont="1" applyFill="1" applyBorder="1" applyAlignment="1">
      <alignment horizontal="left" vertical="center" wrapText="1"/>
    </xf>
    <xf numFmtId="0" fontId="5" fillId="28" borderId="0" xfId="1" applyFont="1" applyFill="1" applyBorder="1" applyAlignment="1">
      <alignment horizontal="right" vertical="center"/>
    </xf>
    <xf numFmtId="0" fontId="5" fillId="28" borderId="13" xfId="1" applyFont="1" applyFill="1" applyBorder="1" applyAlignment="1">
      <alignment horizontal="center" vertical="center"/>
    </xf>
    <xf numFmtId="0" fontId="4" fillId="28" borderId="14" xfId="1" applyFont="1" applyFill="1" applyBorder="1" applyAlignment="1">
      <alignment horizontal="left" vertical="center" wrapText="1"/>
    </xf>
    <xf numFmtId="0" fontId="4" fillId="28" borderId="17" xfId="1" applyFont="1" applyFill="1" applyBorder="1" applyAlignment="1">
      <alignment horizontal="left" vertical="center" wrapText="1"/>
    </xf>
    <xf numFmtId="0" fontId="4" fillId="28" borderId="3" xfId="1" applyFont="1" applyFill="1" applyBorder="1" applyAlignment="1">
      <alignment horizontal="left" vertical="center" wrapText="1"/>
    </xf>
    <xf numFmtId="0" fontId="4" fillId="28" borderId="15" xfId="1" applyFont="1" applyFill="1" applyBorder="1" applyAlignment="1">
      <alignment horizontal="left" vertical="center" wrapText="1"/>
    </xf>
    <xf numFmtId="0" fontId="4" fillId="28" borderId="0" xfId="1" applyFont="1" applyFill="1" applyBorder="1" applyAlignment="1">
      <alignment horizontal="center" vertical="center" wrapText="1"/>
    </xf>
    <xf numFmtId="0" fontId="5" fillId="28" borderId="3" xfId="1" applyFont="1" applyFill="1" applyBorder="1" applyAlignment="1">
      <alignment horizontal="center" vertical="center" wrapText="1"/>
    </xf>
    <xf numFmtId="0" fontId="5" fillId="28" borderId="15" xfId="1" applyFont="1" applyFill="1" applyBorder="1" applyAlignment="1">
      <alignment horizontal="center" vertical="center" wrapText="1"/>
    </xf>
    <xf numFmtId="0" fontId="5" fillId="28" borderId="17" xfId="1" applyFont="1" applyFill="1" applyBorder="1" applyAlignment="1">
      <alignment horizontal="center" vertical="center" wrapText="1"/>
    </xf>
  </cellXfs>
  <cellStyles count="351">
    <cellStyle name="_Fakt_2" xfId="2" xr:uid="{00000000-0005-0000-0000-000000000000}"/>
    <cellStyle name="_rozhufrovka 2009" xfId="3" xr:uid="{00000000-0005-0000-0000-000001000000}"/>
    <cellStyle name="_АТиСТ 5а МТР липень 2008" xfId="4" xr:uid="{00000000-0005-0000-0000-000002000000}"/>
    <cellStyle name="_ПРГК сводний_" xfId="5" xr:uid="{00000000-0005-0000-0000-000003000000}"/>
    <cellStyle name="_УТГ" xfId="6" xr:uid="{00000000-0005-0000-0000-000004000000}"/>
    <cellStyle name="_Феодосия 5а МТР липень 2008" xfId="7" xr:uid="{00000000-0005-0000-0000-000005000000}"/>
    <cellStyle name="_ХТГ довідка." xfId="8" xr:uid="{00000000-0005-0000-0000-000006000000}"/>
    <cellStyle name="_Шебелинка 5а МТР липень 2008" xfId="9" xr:uid="{00000000-0005-0000-0000-000007000000}"/>
    <cellStyle name="20% - Accent1" xfId="10" xr:uid="{00000000-0005-0000-0000-000008000000}"/>
    <cellStyle name="20% - Accent2" xfId="11" xr:uid="{00000000-0005-0000-0000-000009000000}"/>
    <cellStyle name="20% - Accent3" xfId="12" xr:uid="{00000000-0005-0000-0000-00000A000000}"/>
    <cellStyle name="20% - Accent4" xfId="13" xr:uid="{00000000-0005-0000-0000-00000B000000}"/>
    <cellStyle name="20% - Accent5" xfId="14" xr:uid="{00000000-0005-0000-0000-00000C000000}"/>
    <cellStyle name="20% - Accent6" xfId="15" xr:uid="{00000000-0005-0000-0000-00000D000000}"/>
    <cellStyle name="20% - Акцент1 2" xfId="16" xr:uid="{00000000-0005-0000-0000-00000E000000}"/>
    <cellStyle name="20% - Акцент1 3" xfId="17" xr:uid="{00000000-0005-0000-0000-00000F000000}"/>
    <cellStyle name="20% - Акцент2 2" xfId="18" xr:uid="{00000000-0005-0000-0000-000010000000}"/>
    <cellStyle name="20% - Акцент2 3" xfId="19" xr:uid="{00000000-0005-0000-0000-000011000000}"/>
    <cellStyle name="20% - Акцент3 2" xfId="20" xr:uid="{00000000-0005-0000-0000-000012000000}"/>
    <cellStyle name="20% - Акцент3 3" xfId="21" xr:uid="{00000000-0005-0000-0000-000013000000}"/>
    <cellStyle name="20% - Акцент4 2" xfId="22" xr:uid="{00000000-0005-0000-0000-000014000000}"/>
    <cellStyle name="20% - Акцент4 3" xfId="23" xr:uid="{00000000-0005-0000-0000-000015000000}"/>
    <cellStyle name="20% - Акцент5 2" xfId="24" xr:uid="{00000000-0005-0000-0000-000016000000}"/>
    <cellStyle name="20% - Акцент5 3" xfId="25" xr:uid="{00000000-0005-0000-0000-000017000000}"/>
    <cellStyle name="20% - Акцент6 2" xfId="26" xr:uid="{00000000-0005-0000-0000-000018000000}"/>
    <cellStyle name="20% - Акцент6 3" xfId="27" xr:uid="{00000000-0005-0000-0000-000019000000}"/>
    <cellStyle name="40% - Accent1" xfId="28" xr:uid="{00000000-0005-0000-0000-00001A000000}"/>
    <cellStyle name="40% - Accent2" xfId="29" xr:uid="{00000000-0005-0000-0000-00001B000000}"/>
    <cellStyle name="40% - Accent3" xfId="30" xr:uid="{00000000-0005-0000-0000-00001C000000}"/>
    <cellStyle name="40% - Accent4" xfId="31" xr:uid="{00000000-0005-0000-0000-00001D000000}"/>
    <cellStyle name="40% - Accent5" xfId="32" xr:uid="{00000000-0005-0000-0000-00001E000000}"/>
    <cellStyle name="40% - Accent6" xfId="33" xr:uid="{00000000-0005-0000-0000-00001F000000}"/>
    <cellStyle name="40% - Акцент1 2" xfId="34" xr:uid="{00000000-0005-0000-0000-000020000000}"/>
    <cellStyle name="40% - Акцент1 3" xfId="35" xr:uid="{00000000-0005-0000-0000-000021000000}"/>
    <cellStyle name="40% - Акцент2 2" xfId="36" xr:uid="{00000000-0005-0000-0000-000022000000}"/>
    <cellStyle name="40% - Акцент2 3" xfId="37" xr:uid="{00000000-0005-0000-0000-000023000000}"/>
    <cellStyle name="40% - Акцент3 2" xfId="38" xr:uid="{00000000-0005-0000-0000-000024000000}"/>
    <cellStyle name="40% - Акцент3 3" xfId="39" xr:uid="{00000000-0005-0000-0000-000025000000}"/>
    <cellStyle name="40% - Акцент4 2" xfId="40" xr:uid="{00000000-0005-0000-0000-000026000000}"/>
    <cellStyle name="40% - Акцент4 3" xfId="41" xr:uid="{00000000-0005-0000-0000-000027000000}"/>
    <cellStyle name="40% - Акцент5 2" xfId="42" xr:uid="{00000000-0005-0000-0000-000028000000}"/>
    <cellStyle name="40% - Акцент5 3" xfId="43" xr:uid="{00000000-0005-0000-0000-000029000000}"/>
    <cellStyle name="40% - Акцент6 2" xfId="44" xr:uid="{00000000-0005-0000-0000-00002A000000}"/>
    <cellStyle name="40% - Акцент6 3" xfId="45" xr:uid="{00000000-0005-0000-0000-00002B000000}"/>
    <cellStyle name="60% - Accent1" xfId="46" xr:uid="{00000000-0005-0000-0000-00002C000000}"/>
    <cellStyle name="60% - Accent2" xfId="47" xr:uid="{00000000-0005-0000-0000-00002D000000}"/>
    <cellStyle name="60% - Accent3" xfId="48" xr:uid="{00000000-0005-0000-0000-00002E000000}"/>
    <cellStyle name="60% - Accent4" xfId="49" xr:uid="{00000000-0005-0000-0000-00002F000000}"/>
    <cellStyle name="60% - Accent5" xfId="50" xr:uid="{00000000-0005-0000-0000-000030000000}"/>
    <cellStyle name="60% - Accent6" xfId="51" xr:uid="{00000000-0005-0000-0000-000031000000}"/>
    <cellStyle name="60% - Акцент1 2" xfId="52" xr:uid="{00000000-0005-0000-0000-000032000000}"/>
    <cellStyle name="60% - Акцент1 3" xfId="53" xr:uid="{00000000-0005-0000-0000-000033000000}"/>
    <cellStyle name="60% - Акцент2 2" xfId="54" xr:uid="{00000000-0005-0000-0000-000034000000}"/>
    <cellStyle name="60% - Акцент2 3" xfId="55" xr:uid="{00000000-0005-0000-0000-000035000000}"/>
    <cellStyle name="60% - Акцент3 2" xfId="56" xr:uid="{00000000-0005-0000-0000-000036000000}"/>
    <cellStyle name="60% - Акцент3 3" xfId="57" xr:uid="{00000000-0005-0000-0000-000037000000}"/>
    <cellStyle name="60% - Акцент4 2" xfId="58" xr:uid="{00000000-0005-0000-0000-000038000000}"/>
    <cellStyle name="60% - Акцент4 3" xfId="59" xr:uid="{00000000-0005-0000-0000-000039000000}"/>
    <cellStyle name="60% - Акцент5 2" xfId="60" xr:uid="{00000000-0005-0000-0000-00003A000000}"/>
    <cellStyle name="60% - Акцент5 3" xfId="61" xr:uid="{00000000-0005-0000-0000-00003B000000}"/>
    <cellStyle name="60% - Акцент6 2" xfId="62" xr:uid="{00000000-0005-0000-0000-00003C000000}"/>
    <cellStyle name="60% - Акцент6 3" xfId="63" xr:uid="{00000000-0005-0000-0000-00003D000000}"/>
    <cellStyle name="Accent1" xfId="64" xr:uid="{00000000-0005-0000-0000-00003E000000}"/>
    <cellStyle name="Accent2" xfId="65" xr:uid="{00000000-0005-0000-0000-00003F000000}"/>
    <cellStyle name="Accent3" xfId="66" xr:uid="{00000000-0005-0000-0000-000040000000}"/>
    <cellStyle name="Accent4" xfId="67" xr:uid="{00000000-0005-0000-0000-000041000000}"/>
    <cellStyle name="Accent5" xfId="68" xr:uid="{00000000-0005-0000-0000-000042000000}"/>
    <cellStyle name="Accent6" xfId="69" xr:uid="{00000000-0005-0000-0000-000043000000}"/>
    <cellStyle name="Bad" xfId="70" xr:uid="{00000000-0005-0000-0000-000044000000}"/>
    <cellStyle name="Calculation" xfId="71" xr:uid="{00000000-0005-0000-0000-000045000000}"/>
    <cellStyle name="Check Cell" xfId="72" xr:uid="{00000000-0005-0000-0000-000046000000}"/>
    <cellStyle name="Column-Header" xfId="73" xr:uid="{00000000-0005-0000-0000-000047000000}"/>
    <cellStyle name="Column-Header 2" xfId="74" xr:uid="{00000000-0005-0000-0000-000048000000}"/>
    <cellStyle name="Column-Header 3" xfId="75" xr:uid="{00000000-0005-0000-0000-000049000000}"/>
    <cellStyle name="Column-Header 4" xfId="76" xr:uid="{00000000-0005-0000-0000-00004A000000}"/>
    <cellStyle name="Column-Header 5" xfId="77" xr:uid="{00000000-0005-0000-0000-00004B000000}"/>
    <cellStyle name="Column-Header 6" xfId="78" xr:uid="{00000000-0005-0000-0000-00004C000000}"/>
    <cellStyle name="Column-Header 7" xfId="79" xr:uid="{00000000-0005-0000-0000-00004D000000}"/>
    <cellStyle name="Column-Header 7 2" xfId="80" xr:uid="{00000000-0005-0000-0000-00004E000000}"/>
    <cellStyle name="Column-Header 8" xfId="81" xr:uid="{00000000-0005-0000-0000-00004F000000}"/>
    <cellStyle name="Column-Header 8 2" xfId="82" xr:uid="{00000000-0005-0000-0000-000050000000}"/>
    <cellStyle name="Column-Header 9" xfId="83" xr:uid="{00000000-0005-0000-0000-000051000000}"/>
    <cellStyle name="Column-Header 9 2" xfId="84" xr:uid="{00000000-0005-0000-0000-000052000000}"/>
    <cellStyle name="Column-Header_Zvit rux-koshtiv 2010 Департамент " xfId="85" xr:uid="{00000000-0005-0000-0000-000053000000}"/>
    <cellStyle name="Comma_2005_03_15-Финансовый_БГ" xfId="86" xr:uid="{00000000-0005-0000-0000-000054000000}"/>
    <cellStyle name="Define-Column" xfId="87" xr:uid="{00000000-0005-0000-0000-000055000000}"/>
    <cellStyle name="Define-Column 10" xfId="88" xr:uid="{00000000-0005-0000-0000-000056000000}"/>
    <cellStyle name="Define-Column 2" xfId="89" xr:uid="{00000000-0005-0000-0000-000057000000}"/>
    <cellStyle name="Define-Column 3" xfId="90" xr:uid="{00000000-0005-0000-0000-000058000000}"/>
    <cellStyle name="Define-Column 4" xfId="91" xr:uid="{00000000-0005-0000-0000-000059000000}"/>
    <cellStyle name="Define-Column 5" xfId="92" xr:uid="{00000000-0005-0000-0000-00005A000000}"/>
    <cellStyle name="Define-Column 6" xfId="93" xr:uid="{00000000-0005-0000-0000-00005B000000}"/>
    <cellStyle name="Define-Column 7" xfId="94" xr:uid="{00000000-0005-0000-0000-00005C000000}"/>
    <cellStyle name="Define-Column 7 2" xfId="95" xr:uid="{00000000-0005-0000-0000-00005D000000}"/>
    <cellStyle name="Define-Column 7 3" xfId="96" xr:uid="{00000000-0005-0000-0000-00005E000000}"/>
    <cellStyle name="Define-Column 8" xfId="97" xr:uid="{00000000-0005-0000-0000-00005F000000}"/>
    <cellStyle name="Define-Column 8 2" xfId="98" xr:uid="{00000000-0005-0000-0000-000060000000}"/>
    <cellStyle name="Define-Column 8 3" xfId="99" xr:uid="{00000000-0005-0000-0000-000061000000}"/>
    <cellStyle name="Define-Column 9" xfId="100" xr:uid="{00000000-0005-0000-0000-000062000000}"/>
    <cellStyle name="Define-Column 9 2" xfId="101" xr:uid="{00000000-0005-0000-0000-000063000000}"/>
    <cellStyle name="Define-Column 9 3" xfId="102" xr:uid="{00000000-0005-0000-0000-000064000000}"/>
    <cellStyle name="Define-Column_Zvit rux-koshtiv 2010 Департамент " xfId="103" xr:uid="{00000000-0005-0000-0000-000065000000}"/>
    <cellStyle name="Explanatory Text" xfId="104" xr:uid="{00000000-0005-0000-0000-000066000000}"/>
    <cellStyle name="FS10" xfId="105" xr:uid="{00000000-0005-0000-0000-000067000000}"/>
    <cellStyle name="Good" xfId="106" xr:uid="{00000000-0005-0000-0000-000068000000}"/>
    <cellStyle name="Heading 1" xfId="107" xr:uid="{00000000-0005-0000-0000-000069000000}"/>
    <cellStyle name="Heading 2" xfId="108" xr:uid="{00000000-0005-0000-0000-00006A000000}"/>
    <cellStyle name="Heading 3" xfId="109" xr:uid="{00000000-0005-0000-0000-00006B000000}"/>
    <cellStyle name="Heading 4" xfId="110" xr:uid="{00000000-0005-0000-0000-00006C000000}"/>
    <cellStyle name="Hyperlink 2" xfId="111" xr:uid="{00000000-0005-0000-0000-00006D000000}"/>
    <cellStyle name="Input" xfId="112" xr:uid="{00000000-0005-0000-0000-00006E000000}"/>
    <cellStyle name="Level0" xfId="113" xr:uid="{00000000-0005-0000-0000-00006F000000}"/>
    <cellStyle name="Level0 10" xfId="114" xr:uid="{00000000-0005-0000-0000-000070000000}"/>
    <cellStyle name="Level0 2" xfId="115" xr:uid="{00000000-0005-0000-0000-000071000000}"/>
    <cellStyle name="Level0 2 2" xfId="116" xr:uid="{00000000-0005-0000-0000-000072000000}"/>
    <cellStyle name="Level0 3" xfId="117" xr:uid="{00000000-0005-0000-0000-000073000000}"/>
    <cellStyle name="Level0 3 2" xfId="118" xr:uid="{00000000-0005-0000-0000-000074000000}"/>
    <cellStyle name="Level0 4" xfId="119" xr:uid="{00000000-0005-0000-0000-000075000000}"/>
    <cellStyle name="Level0 4 2" xfId="120" xr:uid="{00000000-0005-0000-0000-000076000000}"/>
    <cellStyle name="Level0 5" xfId="121" xr:uid="{00000000-0005-0000-0000-000077000000}"/>
    <cellStyle name="Level0 6" xfId="122" xr:uid="{00000000-0005-0000-0000-000078000000}"/>
    <cellStyle name="Level0 7" xfId="123" xr:uid="{00000000-0005-0000-0000-000079000000}"/>
    <cellStyle name="Level0 7 2" xfId="124" xr:uid="{00000000-0005-0000-0000-00007A000000}"/>
    <cellStyle name="Level0 7 3" xfId="125" xr:uid="{00000000-0005-0000-0000-00007B000000}"/>
    <cellStyle name="Level0 8" xfId="126" xr:uid="{00000000-0005-0000-0000-00007C000000}"/>
    <cellStyle name="Level0 8 2" xfId="127" xr:uid="{00000000-0005-0000-0000-00007D000000}"/>
    <cellStyle name="Level0 8 3" xfId="128" xr:uid="{00000000-0005-0000-0000-00007E000000}"/>
    <cellStyle name="Level0 9" xfId="129" xr:uid="{00000000-0005-0000-0000-00007F000000}"/>
    <cellStyle name="Level0 9 2" xfId="130" xr:uid="{00000000-0005-0000-0000-000080000000}"/>
    <cellStyle name="Level0 9 3" xfId="131" xr:uid="{00000000-0005-0000-0000-000081000000}"/>
    <cellStyle name="Level0_Zvit rux-koshtiv 2010 Департамент " xfId="132" xr:uid="{00000000-0005-0000-0000-000082000000}"/>
    <cellStyle name="Level1" xfId="133" xr:uid="{00000000-0005-0000-0000-000083000000}"/>
    <cellStyle name="Level1 2" xfId="134" xr:uid="{00000000-0005-0000-0000-000084000000}"/>
    <cellStyle name="Level1-Numbers" xfId="135" xr:uid="{00000000-0005-0000-0000-000085000000}"/>
    <cellStyle name="Level1-Numbers 2" xfId="136" xr:uid="{00000000-0005-0000-0000-000086000000}"/>
    <cellStyle name="Level1-Numbers-Hide" xfId="137" xr:uid="{00000000-0005-0000-0000-000087000000}"/>
    <cellStyle name="Level2" xfId="138" xr:uid="{00000000-0005-0000-0000-000088000000}"/>
    <cellStyle name="Level2 2" xfId="139" xr:uid="{00000000-0005-0000-0000-000089000000}"/>
    <cellStyle name="Level2-Hide" xfId="140" xr:uid="{00000000-0005-0000-0000-00008A000000}"/>
    <cellStyle name="Level2-Hide 2" xfId="141" xr:uid="{00000000-0005-0000-0000-00008B000000}"/>
    <cellStyle name="Level2-Numbers" xfId="142" xr:uid="{00000000-0005-0000-0000-00008C000000}"/>
    <cellStyle name="Level2-Numbers 2" xfId="143" xr:uid="{00000000-0005-0000-0000-00008D000000}"/>
    <cellStyle name="Level2-Numbers-Hide" xfId="144" xr:uid="{00000000-0005-0000-0000-00008E000000}"/>
    <cellStyle name="Level3" xfId="145" xr:uid="{00000000-0005-0000-0000-00008F000000}"/>
    <cellStyle name="Level3 2" xfId="146" xr:uid="{00000000-0005-0000-0000-000090000000}"/>
    <cellStyle name="Level3 3" xfId="147" xr:uid="{00000000-0005-0000-0000-000091000000}"/>
    <cellStyle name="Level3_План департамент_2010_1207" xfId="148" xr:uid="{00000000-0005-0000-0000-000092000000}"/>
    <cellStyle name="Level3-Hide" xfId="149" xr:uid="{00000000-0005-0000-0000-000093000000}"/>
    <cellStyle name="Level3-Hide 2" xfId="150" xr:uid="{00000000-0005-0000-0000-000094000000}"/>
    <cellStyle name="Level3-Numbers" xfId="151" xr:uid="{00000000-0005-0000-0000-000095000000}"/>
    <cellStyle name="Level3-Numbers 2" xfId="152" xr:uid="{00000000-0005-0000-0000-000096000000}"/>
    <cellStyle name="Level3-Numbers 3" xfId="153" xr:uid="{00000000-0005-0000-0000-000097000000}"/>
    <cellStyle name="Level3-Numbers_План департамент_2010_1207" xfId="154" xr:uid="{00000000-0005-0000-0000-000098000000}"/>
    <cellStyle name="Level3-Numbers-Hide" xfId="155" xr:uid="{00000000-0005-0000-0000-000099000000}"/>
    <cellStyle name="Level4" xfId="156" xr:uid="{00000000-0005-0000-0000-00009A000000}"/>
    <cellStyle name="Level4 2" xfId="157" xr:uid="{00000000-0005-0000-0000-00009B000000}"/>
    <cellStyle name="Level4-Hide" xfId="158" xr:uid="{00000000-0005-0000-0000-00009C000000}"/>
    <cellStyle name="Level4-Hide 2" xfId="159" xr:uid="{00000000-0005-0000-0000-00009D000000}"/>
    <cellStyle name="Level4-Numbers" xfId="160" xr:uid="{00000000-0005-0000-0000-00009E000000}"/>
    <cellStyle name="Level4-Numbers 2" xfId="161" xr:uid="{00000000-0005-0000-0000-00009F000000}"/>
    <cellStyle name="Level4-Numbers-Hide" xfId="162" xr:uid="{00000000-0005-0000-0000-0000A0000000}"/>
    <cellStyle name="Level5" xfId="163" xr:uid="{00000000-0005-0000-0000-0000A1000000}"/>
    <cellStyle name="Level5 2" xfId="164" xr:uid="{00000000-0005-0000-0000-0000A2000000}"/>
    <cellStyle name="Level5-Hide" xfId="165" xr:uid="{00000000-0005-0000-0000-0000A3000000}"/>
    <cellStyle name="Level5-Hide 2" xfId="166" xr:uid="{00000000-0005-0000-0000-0000A4000000}"/>
    <cellStyle name="Level5-Numbers" xfId="167" xr:uid="{00000000-0005-0000-0000-0000A5000000}"/>
    <cellStyle name="Level5-Numbers 2" xfId="168" xr:uid="{00000000-0005-0000-0000-0000A6000000}"/>
    <cellStyle name="Level5-Numbers-Hide" xfId="169" xr:uid="{00000000-0005-0000-0000-0000A7000000}"/>
    <cellStyle name="Level6" xfId="170" xr:uid="{00000000-0005-0000-0000-0000A8000000}"/>
    <cellStyle name="Level6 2" xfId="171" xr:uid="{00000000-0005-0000-0000-0000A9000000}"/>
    <cellStyle name="Level6-Hide" xfId="172" xr:uid="{00000000-0005-0000-0000-0000AA000000}"/>
    <cellStyle name="Level6-Hide 2" xfId="173" xr:uid="{00000000-0005-0000-0000-0000AB000000}"/>
    <cellStyle name="Level6-Numbers" xfId="174" xr:uid="{00000000-0005-0000-0000-0000AC000000}"/>
    <cellStyle name="Level6-Numbers 2" xfId="175" xr:uid="{00000000-0005-0000-0000-0000AD000000}"/>
    <cellStyle name="Level7" xfId="176" xr:uid="{00000000-0005-0000-0000-0000AE000000}"/>
    <cellStyle name="Level7-Hide" xfId="177" xr:uid="{00000000-0005-0000-0000-0000AF000000}"/>
    <cellStyle name="Level7-Numbers" xfId="178" xr:uid="{00000000-0005-0000-0000-0000B0000000}"/>
    <cellStyle name="Linked Cell" xfId="179" xr:uid="{00000000-0005-0000-0000-0000B1000000}"/>
    <cellStyle name="Neutral" xfId="180" xr:uid="{00000000-0005-0000-0000-0000B2000000}"/>
    <cellStyle name="Normal 2" xfId="181" xr:uid="{00000000-0005-0000-0000-0000B3000000}"/>
    <cellStyle name="Normal_2005_03_15-Финансовый_БГ" xfId="182" xr:uid="{00000000-0005-0000-0000-0000B4000000}"/>
    <cellStyle name="Note" xfId="183" xr:uid="{00000000-0005-0000-0000-0000B5000000}"/>
    <cellStyle name="Number-Cells" xfId="184" xr:uid="{00000000-0005-0000-0000-0000B6000000}"/>
    <cellStyle name="Number-Cells-Column2" xfId="185" xr:uid="{00000000-0005-0000-0000-0000B7000000}"/>
    <cellStyle name="Number-Cells-Column5" xfId="186" xr:uid="{00000000-0005-0000-0000-0000B8000000}"/>
    <cellStyle name="Output" xfId="187" xr:uid="{00000000-0005-0000-0000-0000B9000000}"/>
    <cellStyle name="Row-Header" xfId="188" xr:uid="{00000000-0005-0000-0000-0000BA000000}"/>
    <cellStyle name="Row-Header 2" xfId="189" xr:uid="{00000000-0005-0000-0000-0000BB000000}"/>
    <cellStyle name="Title" xfId="190" xr:uid="{00000000-0005-0000-0000-0000BC000000}"/>
    <cellStyle name="Total" xfId="191" xr:uid="{00000000-0005-0000-0000-0000BD000000}"/>
    <cellStyle name="Warning Text" xfId="192" xr:uid="{00000000-0005-0000-0000-0000BE000000}"/>
    <cellStyle name="Акцент1 2" xfId="193" xr:uid="{00000000-0005-0000-0000-0000BF000000}"/>
    <cellStyle name="Акцент1 3" xfId="194" xr:uid="{00000000-0005-0000-0000-0000C0000000}"/>
    <cellStyle name="Акцент2 2" xfId="195" xr:uid="{00000000-0005-0000-0000-0000C1000000}"/>
    <cellStyle name="Акцент2 3" xfId="196" xr:uid="{00000000-0005-0000-0000-0000C2000000}"/>
    <cellStyle name="Акцент3 2" xfId="197" xr:uid="{00000000-0005-0000-0000-0000C3000000}"/>
    <cellStyle name="Акцент3 3" xfId="198" xr:uid="{00000000-0005-0000-0000-0000C4000000}"/>
    <cellStyle name="Акцент4 2" xfId="199" xr:uid="{00000000-0005-0000-0000-0000C5000000}"/>
    <cellStyle name="Акцент4 3" xfId="200" xr:uid="{00000000-0005-0000-0000-0000C6000000}"/>
    <cellStyle name="Акцент5 2" xfId="201" xr:uid="{00000000-0005-0000-0000-0000C7000000}"/>
    <cellStyle name="Акцент5 3" xfId="202" xr:uid="{00000000-0005-0000-0000-0000C8000000}"/>
    <cellStyle name="Акцент6 2" xfId="203" xr:uid="{00000000-0005-0000-0000-0000C9000000}"/>
    <cellStyle name="Акцент6 3" xfId="204" xr:uid="{00000000-0005-0000-0000-0000CA000000}"/>
    <cellStyle name="Ввод  2" xfId="205" xr:uid="{00000000-0005-0000-0000-0000CB000000}"/>
    <cellStyle name="Ввод  3" xfId="206" xr:uid="{00000000-0005-0000-0000-0000CC000000}"/>
    <cellStyle name="Вывод 2" xfId="207" xr:uid="{00000000-0005-0000-0000-0000CD000000}"/>
    <cellStyle name="Вывод 3" xfId="208" xr:uid="{00000000-0005-0000-0000-0000CE000000}"/>
    <cellStyle name="Вычисление 2" xfId="209" xr:uid="{00000000-0005-0000-0000-0000CF000000}"/>
    <cellStyle name="Вычисление 3" xfId="210" xr:uid="{00000000-0005-0000-0000-0000D0000000}"/>
    <cellStyle name="Денежный 2" xfId="211" xr:uid="{00000000-0005-0000-0000-0000D1000000}"/>
    <cellStyle name="Заголовок 1 2" xfId="212" xr:uid="{00000000-0005-0000-0000-0000D2000000}"/>
    <cellStyle name="Заголовок 1 3" xfId="213" xr:uid="{00000000-0005-0000-0000-0000D3000000}"/>
    <cellStyle name="Заголовок 2 2" xfId="214" xr:uid="{00000000-0005-0000-0000-0000D4000000}"/>
    <cellStyle name="Заголовок 2 3" xfId="215" xr:uid="{00000000-0005-0000-0000-0000D5000000}"/>
    <cellStyle name="Заголовок 3 2" xfId="216" xr:uid="{00000000-0005-0000-0000-0000D6000000}"/>
    <cellStyle name="Заголовок 3 3" xfId="217" xr:uid="{00000000-0005-0000-0000-0000D7000000}"/>
    <cellStyle name="Заголовок 4 2" xfId="218" xr:uid="{00000000-0005-0000-0000-0000D8000000}"/>
    <cellStyle name="Заголовок 4 3" xfId="219" xr:uid="{00000000-0005-0000-0000-0000D9000000}"/>
    <cellStyle name="Итог 2" xfId="220" xr:uid="{00000000-0005-0000-0000-0000DA000000}"/>
    <cellStyle name="Итог 3" xfId="221" xr:uid="{00000000-0005-0000-0000-0000DB000000}"/>
    <cellStyle name="Контрольная ячейка 2" xfId="222" xr:uid="{00000000-0005-0000-0000-0000DC000000}"/>
    <cellStyle name="Контрольная ячейка 3" xfId="223" xr:uid="{00000000-0005-0000-0000-0000DD000000}"/>
    <cellStyle name="Название 2" xfId="224" xr:uid="{00000000-0005-0000-0000-0000DE000000}"/>
    <cellStyle name="Название 3" xfId="225" xr:uid="{00000000-0005-0000-0000-0000DF000000}"/>
    <cellStyle name="Нейтральный 2" xfId="226" xr:uid="{00000000-0005-0000-0000-0000E0000000}"/>
    <cellStyle name="Нейтральный 3" xfId="227" xr:uid="{00000000-0005-0000-0000-0000E1000000}"/>
    <cellStyle name="Обычный" xfId="0" builtinId="0"/>
    <cellStyle name="Обычный 10" xfId="228" xr:uid="{00000000-0005-0000-0000-0000E3000000}"/>
    <cellStyle name="Обычный 11" xfId="229" xr:uid="{00000000-0005-0000-0000-0000E4000000}"/>
    <cellStyle name="Обычный 12" xfId="230" xr:uid="{00000000-0005-0000-0000-0000E5000000}"/>
    <cellStyle name="Обычный 13" xfId="231" xr:uid="{00000000-0005-0000-0000-0000E6000000}"/>
    <cellStyle name="Обычный 14" xfId="232" xr:uid="{00000000-0005-0000-0000-0000E7000000}"/>
    <cellStyle name="Обычный 15" xfId="233" xr:uid="{00000000-0005-0000-0000-0000E8000000}"/>
    <cellStyle name="Обычный 16" xfId="234" xr:uid="{00000000-0005-0000-0000-0000E9000000}"/>
    <cellStyle name="Обычный 17" xfId="235" xr:uid="{00000000-0005-0000-0000-0000EA000000}"/>
    <cellStyle name="Обычный 18" xfId="236" xr:uid="{00000000-0005-0000-0000-0000EB000000}"/>
    <cellStyle name="Обычный 2" xfId="1" xr:uid="{00000000-0005-0000-0000-0000EC000000}"/>
    <cellStyle name="Обычный 2 10" xfId="238" xr:uid="{00000000-0005-0000-0000-0000ED000000}"/>
    <cellStyle name="Обычный 2 11" xfId="239" xr:uid="{00000000-0005-0000-0000-0000EE000000}"/>
    <cellStyle name="Обычный 2 12" xfId="240" xr:uid="{00000000-0005-0000-0000-0000EF000000}"/>
    <cellStyle name="Обычный 2 13" xfId="241" xr:uid="{00000000-0005-0000-0000-0000F0000000}"/>
    <cellStyle name="Обычный 2 14" xfId="242" xr:uid="{00000000-0005-0000-0000-0000F1000000}"/>
    <cellStyle name="Обычный 2 15" xfId="243" xr:uid="{00000000-0005-0000-0000-0000F2000000}"/>
    <cellStyle name="Обычный 2 16" xfId="244" xr:uid="{00000000-0005-0000-0000-0000F3000000}"/>
    <cellStyle name="Обычный 2 2" xfId="237" xr:uid="{00000000-0005-0000-0000-0000F4000000}"/>
    <cellStyle name="Обычный 2 2 2" xfId="245" xr:uid="{00000000-0005-0000-0000-0000F5000000}"/>
    <cellStyle name="Обычный 2 2 3" xfId="246" xr:uid="{00000000-0005-0000-0000-0000F6000000}"/>
    <cellStyle name="Обычный 2 2_Расшифровка прочих" xfId="247" xr:uid="{00000000-0005-0000-0000-0000F7000000}"/>
    <cellStyle name="Обычный 2 3" xfId="248" xr:uid="{00000000-0005-0000-0000-0000F8000000}"/>
    <cellStyle name="Обычный 2 4" xfId="249" xr:uid="{00000000-0005-0000-0000-0000F9000000}"/>
    <cellStyle name="Обычный 2 5" xfId="250" xr:uid="{00000000-0005-0000-0000-0000FA000000}"/>
    <cellStyle name="Обычный 2 6" xfId="251" xr:uid="{00000000-0005-0000-0000-0000FB000000}"/>
    <cellStyle name="Обычный 2 7" xfId="252" xr:uid="{00000000-0005-0000-0000-0000FC000000}"/>
    <cellStyle name="Обычный 2 8" xfId="253" xr:uid="{00000000-0005-0000-0000-0000FD000000}"/>
    <cellStyle name="Обычный 2 9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2"/>
  <sheetViews>
    <sheetView tabSelected="1" zoomScale="72" zoomScaleNormal="72" workbookViewId="0">
      <selection activeCell="A11" sqref="A11:E11"/>
    </sheetView>
  </sheetViews>
  <sheetFormatPr defaultColWidth="8.81640625" defaultRowHeight="14.5"/>
  <cols>
    <col min="1" max="1" width="90" style="1" customWidth="1"/>
    <col min="2" max="2" width="8.26953125" style="1" customWidth="1"/>
    <col min="3" max="3" width="17" style="59" customWidth="1"/>
    <col min="4" max="4" width="16.81640625" style="1" customWidth="1"/>
    <col min="5" max="5" width="17.26953125" style="59" customWidth="1"/>
    <col min="6" max="6" width="23.7265625" style="1" customWidth="1"/>
    <col min="7" max="7" width="22" style="1" customWidth="1"/>
    <col min="8" max="8" width="15.26953125" style="1" bestFit="1" customWidth="1"/>
    <col min="9" max="9" width="74.81640625" style="1" customWidth="1"/>
    <col min="10" max="16384" width="8.81640625" style="1"/>
  </cols>
  <sheetData>
    <row r="1" spans="1:9" ht="18">
      <c r="A1" s="42"/>
      <c r="B1" s="42"/>
      <c r="C1" s="42"/>
      <c r="D1" s="73" t="s">
        <v>0</v>
      </c>
      <c r="E1" s="73"/>
      <c r="F1" s="73"/>
      <c r="G1" s="73"/>
      <c r="H1" s="73"/>
      <c r="I1" s="42"/>
    </row>
    <row r="2" spans="1:9" ht="18">
      <c r="A2" s="42"/>
      <c r="B2" s="42"/>
      <c r="C2" s="42"/>
      <c r="D2" s="73" t="s">
        <v>1</v>
      </c>
      <c r="E2" s="73"/>
      <c r="F2" s="73"/>
      <c r="G2" s="73"/>
      <c r="H2" s="73"/>
      <c r="I2" s="42"/>
    </row>
    <row r="3" spans="1:9" ht="18">
      <c r="A3" s="42"/>
      <c r="B3" s="42"/>
      <c r="C3" s="42"/>
      <c r="D3" s="73" t="s">
        <v>2</v>
      </c>
      <c r="E3" s="73"/>
      <c r="F3" s="73"/>
      <c r="G3" s="73"/>
      <c r="H3" s="73"/>
      <c r="I3" s="42"/>
    </row>
    <row r="4" spans="1:9" ht="18">
      <c r="A4" s="3" t="s">
        <v>3</v>
      </c>
      <c r="B4" s="42"/>
      <c r="C4" s="42"/>
      <c r="D4" s="42"/>
      <c r="E4" s="42"/>
      <c r="F4" s="60" t="s">
        <v>4</v>
      </c>
      <c r="G4" s="60"/>
      <c r="H4" s="60"/>
      <c r="I4" s="60"/>
    </row>
    <row r="5" spans="1:9" ht="18">
      <c r="A5" s="4"/>
      <c r="B5" s="42"/>
      <c r="C5" s="42"/>
      <c r="D5" s="42"/>
      <c r="E5" s="42"/>
      <c r="F5" s="5" t="s">
        <v>5</v>
      </c>
      <c r="G5" s="5"/>
      <c r="H5" s="42"/>
      <c r="I5" s="42"/>
    </row>
    <row r="6" spans="1:9" ht="18">
      <c r="A6" s="4"/>
      <c r="B6" s="42"/>
      <c r="C6" s="42"/>
      <c r="D6" s="42"/>
      <c r="E6" s="42"/>
      <c r="F6" s="6"/>
      <c r="G6" s="6"/>
      <c r="H6" s="42"/>
      <c r="I6" s="42"/>
    </row>
    <row r="7" spans="1:9" ht="18">
      <c r="A7" s="4" t="s">
        <v>6</v>
      </c>
      <c r="B7" s="42"/>
      <c r="C7" s="42"/>
      <c r="D7" s="42"/>
      <c r="E7" s="42"/>
      <c r="F7" s="3" t="s">
        <v>7</v>
      </c>
      <c r="G7" s="6" t="s">
        <v>8</v>
      </c>
      <c r="H7" s="42"/>
      <c r="I7" s="42"/>
    </row>
    <row r="8" spans="1:9" ht="18">
      <c r="A8" s="3" t="s">
        <v>9</v>
      </c>
      <c r="B8" s="42"/>
      <c r="C8" s="42"/>
      <c r="D8" s="42"/>
      <c r="E8" s="42"/>
      <c r="F8" s="3"/>
      <c r="G8" s="42"/>
      <c r="H8" s="42"/>
      <c r="I8" s="42"/>
    </row>
    <row r="9" spans="1:9" ht="18">
      <c r="A9" s="42"/>
      <c r="B9" s="61"/>
      <c r="C9" s="61"/>
      <c r="D9" s="61"/>
      <c r="E9" s="42"/>
      <c r="F9" s="62" t="s">
        <v>10</v>
      </c>
      <c r="G9" s="62"/>
      <c r="H9" s="42"/>
      <c r="I9" s="42"/>
    </row>
    <row r="10" spans="1:9" ht="18">
      <c r="A10" s="63" t="s">
        <v>189</v>
      </c>
      <c r="B10" s="64"/>
      <c r="C10" s="64"/>
      <c r="D10" s="64"/>
      <c r="E10" s="65"/>
      <c r="F10" s="7" t="s">
        <v>11</v>
      </c>
      <c r="G10" s="8" t="s">
        <v>12</v>
      </c>
      <c r="H10" s="42"/>
      <c r="I10" s="42"/>
    </row>
    <row r="11" spans="1:9" ht="18">
      <c r="A11" s="63" t="s">
        <v>13</v>
      </c>
      <c r="B11" s="64"/>
      <c r="C11" s="64"/>
      <c r="D11" s="64"/>
      <c r="E11" s="65"/>
      <c r="F11" s="7" t="s">
        <v>14</v>
      </c>
      <c r="G11" s="9">
        <v>150</v>
      </c>
      <c r="H11" s="42"/>
      <c r="I11" s="42"/>
    </row>
    <row r="12" spans="1:9" ht="18">
      <c r="A12" s="63" t="s">
        <v>206</v>
      </c>
      <c r="B12" s="64"/>
      <c r="C12" s="64"/>
      <c r="D12" s="64"/>
      <c r="E12" s="65"/>
      <c r="F12" s="7" t="s">
        <v>15</v>
      </c>
      <c r="G12" s="9">
        <v>6322200000</v>
      </c>
      <c r="H12" s="42"/>
      <c r="I12" s="42"/>
    </row>
    <row r="13" spans="1:9" ht="18">
      <c r="A13" s="63" t="s">
        <v>16</v>
      </c>
      <c r="B13" s="64"/>
      <c r="C13" s="64"/>
      <c r="D13" s="64"/>
      <c r="E13" s="65"/>
      <c r="F13" s="7" t="s">
        <v>17</v>
      </c>
      <c r="G13" s="9">
        <v>25188364</v>
      </c>
      <c r="H13" s="42"/>
      <c r="I13" s="42"/>
    </row>
    <row r="14" spans="1:9" ht="18">
      <c r="A14" s="63" t="s">
        <v>18</v>
      </c>
      <c r="B14" s="64"/>
      <c r="C14" s="64"/>
      <c r="D14" s="64"/>
      <c r="E14" s="65"/>
      <c r="F14" s="7" t="s">
        <v>19</v>
      </c>
      <c r="G14" s="9">
        <v>7184</v>
      </c>
      <c r="H14" s="42"/>
      <c r="I14" s="42"/>
    </row>
    <row r="15" spans="1:9" ht="18">
      <c r="A15" s="63" t="s">
        <v>20</v>
      </c>
      <c r="B15" s="64"/>
      <c r="C15" s="64"/>
      <c r="D15" s="64"/>
      <c r="E15" s="65"/>
      <c r="F15" s="10" t="s">
        <v>21</v>
      </c>
      <c r="G15" s="9" t="s">
        <v>22</v>
      </c>
      <c r="H15" s="42"/>
      <c r="I15" s="42"/>
    </row>
    <row r="16" spans="1:9" ht="18.649999999999999" customHeight="1">
      <c r="A16" s="11" t="s">
        <v>23</v>
      </c>
      <c r="B16" s="64"/>
      <c r="C16" s="64"/>
      <c r="D16" s="64"/>
      <c r="E16" s="64" t="s">
        <v>24</v>
      </c>
      <c r="F16" s="68"/>
      <c r="G16" s="12"/>
      <c r="H16" s="42"/>
      <c r="I16" s="42"/>
    </row>
    <row r="17" spans="1:9" ht="18">
      <c r="A17" s="11" t="s">
        <v>25</v>
      </c>
      <c r="B17" s="64"/>
      <c r="C17" s="64"/>
      <c r="D17" s="64"/>
      <c r="E17" s="64" t="s">
        <v>26</v>
      </c>
      <c r="F17" s="68"/>
      <c r="G17" s="13"/>
      <c r="H17" s="43"/>
      <c r="I17" s="43"/>
    </row>
    <row r="18" spans="1:9" ht="18">
      <c r="A18" s="11" t="s">
        <v>209</v>
      </c>
      <c r="B18" s="66"/>
      <c r="C18" s="66"/>
      <c r="D18" s="66"/>
      <c r="E18" s="14"/>
      <c r="F18" s="14"/>
      <c r="G18" s="15"/>
      <c r="H18" s="43"/>
      <c r="I18" s="43"/>
    </row>
    <row r="19" spans="1:9" ht="18">
      <c r="A19" s="63" t="s">
        <v>206</v>
      </c>
      <c r="B19" s="64"/>
      <c r="C19" s="64"/>
      <c r="D19" s="64"/>
      <c r="E19" s="65"/>
      <c r="F19" s="6"/>
      <c r="G19" s="16"/>
      <c r="H19" s="43"/>
      <c r="I19" s="43"/>
    </row>
    <row r="20" spans="1:9" ht="18">
      <c r="A20" s="11" t="s">
        <v>27</v>
      </c>
      <c r="B20" s="66"/>
      <c r="C20" s="66"/>
      <c r="D20" s="66"/>
      <c r="E20" s="14"/>
      <c r="F20" s="14"/>
      <c r="G20" s="15"/>
      <c r="H20" s="43"/>
      <c r="I20" s="43"/>
    </row>
    <row r="21" spans="1:9" ht="18">
      <c r="A21" s="11" t="s">
        <v>204</v>
      </c>
      <c r="B21" s="66"/>
      <c r="C21" s="66"/>
      <c r="D21" s="66"/>
      <c r="E21" s="6"/>
      <c r="F21" s="6"/>
      <c r="G21" s="16"/>
      <c r="H21" s="43"/>
      <c r="I21" s="43"/>
    </row>
    <row r="22" spans="1:9" ht="17.5">
      <c r="A22" s="67" t="s">
        <v>28</v>
      </c>
      <c r="B22" s="67"/>
      <c r="C22" s="67"/>
      <c r="D22" s="67"/>
      <c r="E22" s="67"/>
      <c r="F22" s="67"/>
      <c r="G22" s="67"/>
      <c r="H22" s="43"/>
      <c r="I22" s="43"/>
    </row>
    <row r="23" spans="1:9" ht="17.5">
      <c r="A23" s="67" t="s">
        <v>29</v>
      </c>
      <c r="B23" s="67"/>
      <c r="C23" s="67"/>
      <c r="D23" s="67"/>
      <c r="E23" s="67"/>
      <c r="F23" s="67"/>
      <c r="G23" s="67"/>
      <c r="H23" s="43"/>
      <c r="I23" s="43"/>
    </row>
    <row r="24" spans="1:9" ht="17.5">
      <c r="A24" s="79" t="s">
        <v>208</v>
      </c>
      <c r="B24" s="79"/>
      <c r="C24" s="79"/>
      <c r="D24" s="79"/>
      <c r="E24" s="79"/>
      <c r="F24" s="79"/>
      <c r="G24" s="79"/>
      <c r="H24" s="43"/>
      <c r="I24" s="43"/>
    </row>
    <row r="25" spans="1:9" ht="18">
      <c r="A25" s="62" t="s">
        <v>30</v>
      </c>
      <c r="B25" s="80" t="s">
        <v>31</v>
      </c>
      <c r="C25" s="81" t="s">
        <v>200</v>
      </c>
      <c r="D25" s="82"/>
      <c r="E25" s="80" t="s">
        <v>32</v>
      </c>
      <c r="F25" s="80"/>
      <c r="G25" s="80"/>
      <c r="H25" s="43"/>
      <c r="I25" s="43"/>
    </row>
    <row r="26" spans="1:9" ht="18">
      <c r="A26" s="62"/>
      <c r="B26" s="80"/>
      <c r="C26" s="17" t="s">
        <v>33</v>
      </c>
      <c r="D26" s="17" t="s">
        <v>34</v>
      </c>
      <c r="E26" s="18" t="s">
        <v>35</v>
      </c>
      <c r="F26" s="18" t="s">
        <v>36</v>
      </c>
      <c r="G26" s="18" t="s">
        <v>37</v>
      </c>
      <c r="H26" s="43"/>
      <c r="I26" s="43"/>
    </row>
    <row r="27" spans="1:9" ht="18">
      <c r="A27" s="9">
        <v>1</v>
      </c>
      <c r="B27" s="12">
        <v>2</v>
      </c>
      <c r="C27" s="58">
        <v>3</v>
      </c>
      <c r="D27" s="12">
        <v>4</v>
      </c>
      <c r="E27" s="58">
        <v>6</v>
      </c>
      <c r="F27" s="12">
        <v>8</v>
      </c>
      <c r="G27" s="12">
        <v>9</v>
      </c>
      <c r="H27" s="43"/>
      <c r="I27" s="43"/>
    </row>
    <row r="28" spans="1:9" ht="17.5">
      <c r="A28" s="75" t="s">
        <v>38</v>
      </c>
      <c r="B28" s="75"/>
      <c r="C28" s="75"/>
      <c r="D28" s="75"/>
      <c r="E28" s="75"/>
      <c r="F28" s="75"/>
      <c r="G28" s="76"/>
      <c r="H28" s="43"/>
      <c r="I28" s="43"/>
    </row>
    <row r="29" spans="1:9" ht="17.5">
      <c r="A29" s="77" t="s">
        <v>39</v>
      </c>
      <c r="B29" s="77"/>
      <c r="C29" s="77"/>
      <c r="D29" s="77"/>
      <c r="E29" s="77"/>
      <c r="F29" s="77"/>
      <c r="G29" s="77"/>
      <c r="H29" s="43"/>
      <c r="I29" s="43"/>
    </row>
    <row r="30" spans="1:9" ht="18">
      <c r="A30" s="28" t="s">
        <v>40</v>
      </c>
      <c r="B30" s="8" t="s">
        <v>41</v>
      </c>
      <c r="C30" s="44">
        <f>SUM(C31:C37)</f>
        <v>24067691</v>
      </c>
      <c r="D30" s="44">
        <f>D31+D32+D33+D34+D35</f>
        <v>0</v>
      </c>
      <c r="E30" s="44">
        <f>E31+E32+E34+E35</f>
        <v>19839700</v>
      </c>
      <c r="F30" s="23">
        <f>F31+F32+F34+F35</f>
        <v>16956148.329999998</v>
      </c>
      <c r="G30" s="45">
        <f>F30/E30*100</f>
        <v>85.465749633310978</v>
      </c>
      <c r="H30" s="43"/>
      <c r="I30" s="43"/>
    </row>
    <row r="31" spans="1:9" ht="35.5" customHeight="1">
      <c r="A31" s="28" t="s">
        <v>190</v>
      </c>
      <c r="B31" s="8" t="s">
        <v>42</v>
      </c>
      <c r="C31" s="48">
        <v>17436564</v>
      </c>
      <c r="D31" s="30"/>
      <c r="E31" s="30">
        <v>13700000</v>
      </c>
      <c r="F31" s="48">
        <v>12116264.34</v>
      </c>
      <c r="G31" s="45">
        <f>F31/E31*100</f>
        <v>88.439885693430654</v>
      </c>
      <c r="H31" s="43"/>
      <c r="I31" s="43"/>
    </row>
    <row r="32" spans="1:9" ht="18">
      <c r="A32" s="49" t="s">
        <v>44</v>
      </c>
      <c r="B32" s="8" t="s">
        <v>43</v>
      </c>
      <c r="C32" s="48">
        <v>629936</v>
      </c>
      <c r="D32" s="30"/>
      <c r="E32" s="30">
        <v>789000</v>
      </c>
      <c r="F32" s="48">
        <v>587897.99</v>
      </c>
      <c r="G32" s="45">
        <f>F32/E32*100</f>
        <v>74.511785804816228</v>
      </c>
      <c r="H32" s="43"/>
      <c r="I32" s="43"/>
    </row>
    <row r="33" spans="1:9" ht="18">
      <c r="A33" s="49"/>
      <c r="B33" s="8" t="s">
        <v>45</v>
      </c>
      <c r="C33" s="48"/>
      <c r="D33" s="30"/>
      <c r="E33" s="30"/>
      <c r="F33" s="48"/>
      <c r="G33" s="45"/>
      <c r="H33" s="19"/>
      <c r="I33" s="19"/>
    </row>
    <row r="34" spans="1:9" ht="18">
      <c r="A34" s="28" t="s">
        <v>205</v>
      </c>
      <c r="B34" s="8" t="s">
        <v>46</v>
      </c>
      <c r="C34" s="48">
        <v>4872755</v>
      </c>
      <c r="D34" s="30"/>
      <c r="E34" s="30">
        <v>4159700</v>
      </c>
      <c r="F34" s="48">
        <v>2705664.75</v>
      </c>
      <c r="G34" s="45">
        <f>F34/E34*100</f>
        <v>65.044708753035081</v>
      </c>
      <c r="H34" s="19"/>
      <c r="I34" s="19"/>
    </row>
    <row r="35" spans="1:9" ht="18">
      <c r="A35" s="28" t="s">
        <v>199</v>
      </c>
      <c r="B35" s="8" t="s">
        <v>47</v>
      </c>
      <c r="C35" s="48">
        <v>1128436</v>
      </c>
      <c r="D35" s="30"/>
      <c r="E35" s="30">
        <v>1191000</v>
      </c>
      <c r="F35" s="48">
        <v>1546321.25</v>
      </c>
      <c r="G35" s="45">
        <f>F35/E35*100</f>
        <v>129.83385810243493</v>
      </c>
      <c r="H35" s="19"/>
      <c r="I35" s="19"/>
    </row>
    <row r="36" spans="1:9" ht="18">
      <c r="A36" s="49"/>
      <c r="B36" s="8" t="s">
        <v>48</v>
      </c>
      <c r="C36" s="46"/>
      <c r="D36" s="30"/>
      <c r="E36" s="48"/>
      <c r="F36" s="48"/>
      <c r="G36" s="45"/>
      <c r="H36" s="42"/>
      <c r="I36" s="42"/>
    </row>
    <row r="37" spans="1:9" ht="18">
      <c r="A37" s="28"/>
      <c r="B37" s="8" t="s">
        <v>49</v>
      </c>
      <c r="C37" s="46"/>
      <c r="D37" s="30"/>
      <c r="E37" s="48"/>
      <c r="F37" s="48"/>
      <c r="G37" s="45"/>
      <c r="H37" s="20"/>
      <c r="I37" s="20"/>
    </row>
    <row r="38" spans="1:9" ht="18">
      <c r="A38" s="57" t="s">
        <v>50</v>
      </c>
      <c r="B38" s="22" t="s">
        <v>51</v>
      </c>
      <c r="C38" s="23">
        <f>C39+C40+C41+C52</f>
        <v>21169394.650000002</v>
      </c>
      <c r="D38" s="24"/>
      <c r="E38" s="23">
        <f>E39+E40+E41+E52</f>
        <v>19151540</v>
      </c>
      <c r="F38" s="23">
        <f>F39+F40+F41+F52</f>
        <v>18649199.309999999</v>
      </c>
      <c r="G38" s="50"/>
      <c r="H38" s="20"/>
      <c r="I38" s="20"/>
    </row>
    <row r="39" spans="1:9" ht="18">
      <c r="A39" s="28" t="s">
        <v>52</v>
      </c>
      <c r="B39" s="8" t="s">
        <v>53</v>
      </c>
      <c r="C39" s="48">
        <f>15486448.4-3902100</f>
        <v>11584348.4</v>
      </c>
      <c r="D39" s="30"/>
      <c r="E39" s="48">
        <v>11172800</v>
      </c>
      <c r="F39" s="48">
        <f>10819495.59+105380.93</f>
        <v>10924876.52</v>
      </c>
      <c r="G39" s="45">
        <f t="shared" ref="G39:G93" si="0">F39/E39*100</f>
        <v>97.781008520693106</v>
      </c>
      <c r="H39" s="25"/>
      <c r="I39" s="20"/>
    </row>
    <row r="40" spans="1:9" ht="18">
      <c r="A40" s="28" t="s">
        <v>54</v>
      </c>
      <c r="B40" s="8" t="s">
        <v>55</v>
      </c>
      <c r="C40" s="48">
        <f>3190298.88-875052</f>
        <v>2315246.88</v>
      </c>
      <c r="D40" s="30"/>
      <c r="E40" s="48">
        <v>2332800</v>
      </c>
      <c r="F40" s="48">
        <f>2218348.78+8884</f>
        <v>2227232.7799999998</v>
      </c>
      <c r="G40" s="45">
        <f t="shared" si="0"/>
        <v>95.474656207133052</v>
      </c>
      <c r="H40" s="25"/>
      <c r="I40" s="25"/>
    </row>
    <row r="41" spans="1:9" ht="18">
      <c r="A41" s="28" t="s">
        <v>56</v>
      </c>
      <c r="B41" s="22" t="s">
        <v>57</v>
      </c>
      <c r="C41" s="23">
        <f>SUM(C42:C51)</f>
        <v>6428686.1699999999</v>
      </c>
      <c r="D41" s="24"/>
      <c r="E41" s="23">
        <f>SUM(E42:E51)</f>
        <v>3888250</v>
      </c>
      <c r="F41" s="23">
        <f>SUM(F42:F50)</f>
        <v>4351673.01</v>
      </c>
      <c r="G41" s="50"/>
      <c r="H41" s="20"/>
      <c r="I41" s="25"/>
    </row>
    <row r="42" spans="1:9" ht="18">
      <c r="A42" s="49" t="s">
        <v>58</v>
      </c>
      <c r="B42" s="8" t="s">
        <v>59</v>
      </c>
      <c r="C42" s="48">
        <v>5722144</v>
      </c>
      <c r="D42" s="30"/>
      <c r="E42" s="48">
        <v>3104000</v>
      </c>
      <c r="F42" s="48">
        <f>2657943.67+609111+377992</f>
        <v>3645046.67</v>
      </c>
      <c r="G42" s="45">
        <f t="shared" si="0"/>
        <v>117.43062725515463</v>
      </c>
      <c r="H42" s="20"/>
      <c r="I42" s="25"/>
    </row>
    <row r="43" spans="1:9" ht="18">
      <c r="A43" s="49" t="s">
        <v>60</v>
      </c>
      <c r="B43" s="8" t="s">
        <v>61</v>
      </c>
      <c r="C43" s="48">
        <v>187039.96</v>
      </c>
      <c r="D43" s="30"/>
      <c r="E43" s="48">
        <v>296000</v>
      </c>
      <c r="F43" s="48">
        <v>249448</v>
      </c>
      <c r="G43" s="45">
        <f t="shared" si="0"/>
        <v>84.272972972972966</v>
      </c>
      <c r="H43" s="20"/>
      <c r="I43" s="25"/>
    </row>
    <row r="44" spans="1:9" ht="18">
      <c r="A44" s="49" t="s">
        <v>62</v>
      </c>
      <c r="B44" s="8" t="s">
        <v>63</v>
      </c>
      <c r="C44" s="48">
        <f>158005+101853</f>
        <v>259858</v>
      </c>
      <c r="D44" s="30"/>
      <c r="E44" s="48">
        <v>233000</v>
      </c>
      <c r="F44" s="48">
        <f>174936.08+84156.26+7982.67-39992</f>
        <v>227083.00999999995</v>
      </c>
      <c r="G44" s="45">
        <f t="shared" si="0"/>
        <v>97.460519313304701</v>
      </c>
      <c r="H44" s="20"/>
      <c r="I44" s="20"/>
    </row>
    <row r="45" spans="1:9" ht="18">
      <c r="A45" s="49" t="s">
        <v>64</v>
      </c>
      <c r="B45" s="8" t="s">
        <v>65</v>
      </c>
      <c r="C45" s="48">
        <v>35466</v>
      </c>
      <c r="D45" s="30"/>
      <c r="E45" s="48">
        <v>10650</v>
      </c>
      <c r="F45" s="48">
        <v>21930</v>
      </c>
      <c r="G45" s="45">
        <f t="shared" si="0"/>
        <v>205.91549295774647</v>
      </c>
      <c r="H45" s="20"/>
      <c r="I45" s="20"/>
    </row>
    <row r="46" spans="1:9" ht="18">
      <c r="A46" s="49" t="s">
        <v>66</v>
      </c>
      <c r="B46" s="8" t="s">
        <v>67</v>
      </c>
      <c r="C46" s="48">
        <v>184646.21</v>
      </c>
      <c r="D46" s="30"/>
      <c r="E46" s="48">
        <v>173000</v>
      </c>
      <c r="F46" s="48">
        <v>173746</v>
      </c>
      <c r="G46" s="45">
        <f t="shared" si="0"/>
        <v>100.43121387283236</v>
      </c>
      <c r="H46" s="20"/>
      <c r="I46" s="20"/>
    </row>
    <row r="47" spans="1:9" ht="18">
      <c r="A47" s="49" t="s">
        <v>68</v>
      </c>
      <c r="B47" s="8" t="s">
        <v>69</v>
      </c>
      <c r="C47" s="48">
        <v>16900</v>
      </c>
      <c r="D47" s="30"/>
      <c r="E47" s="48">
        <v>39100</v>
      </c>
      <c r="F47" s="48">
        <f>40419.33-6000</f>
        <v>34419.33</v>
      </c>
      <c r="G47" s="45">
        <f t="shared" si="0"/>
        <v>88.028976982097191</v>
      </c>
      <c r="H47" s="25"/>
      <c r="I47" s="20"/>
    </row>
    <row r="48" spans="1:9" ht="18">
      <c r="A48" s="49" t="s">
        <v>70</v>
      </c>
      <c r="B48" s="8" t="s">
        <v>71</v>
      </c>
      <c r="C48" s="48">
        <v>0</v>
      </c>
      <c r="D48" s="30"/>
      <c r="E48" s="48">
        <v>0</v>
      </c>
      <c r="F48" s="48">
        <v>0</v>
      </c>
      <c r="G48" s="45">
        <v>0</v>
      </c>
      <c r="H48" s="20"/>
      <c r="I48" s="20"/>
    </row>
    <row r="49" spans="1:9" ht="18">
      <c r="A49" s="49" t="s">
        <v>72</v>
      </c>
      <c r="B49" s="8" t="s">
        <v>73</v>
      </c>
      <c r="C49" s="48">
        <v>0</v>
      </c>
      <c r="D49" s="30"/>
      <c r="E49" s="48">
        <v>0</v>
      </c>
      <c r="F49" s="48">
        <v>0</v>
      </c>
      <c r="G49" s="45">
        <v>0</v>
      </c>
      <c r="H49" s="20"/>
      <c r="I49" s="20"/>
    </row>
    <row r="50" spans="1:9" ht="18">
      <c r="A50" s="49" t="s">
        <v>74</v>
      </c>
      <c r="B50" s="8" t="s">
        <v>75</v>
      </c>
      <c r="C50" s="48">
        <v>0</v>
      </c>
      <c r="D50" s="30"/>
      <c r="E50" s="48">
        <v>0</v>
      </c>
      <c r="F50" s="48">
        <v>0</v>
      </c>
      <c r="G50" s="45">
        <v>0</v>
      </c>
      <c r="H50" s="20"/>
      <c r="I50" s="20"/>
    </row>
    <row r="51" spans="1:9" ht="18">
      <c r="A51" s="49" t="s">
        <v>191</v>
      </c>
      <c r="B51" s="8" t="s">
        <v>76</v>
      </c>
      <c r="C51" s="48">
        <v>22632</v>
      </c>
      <c r="D51" s="30"/>
      <c r="E51" s="48">
        <v>32500</v>
      </c>
      <c r="F51" s="48">
        <v>34700</v>
      </c>
      <c r="G51" s="45">
        <f t="shared" si="0"/>
        <v>106.76923076923077</v>
      </c>
      <c r="H51" s="20"/>
      <c r="I51" s="20"/>
    </row>
    <row r="52" spans="1:9" ht="18">
      <c r="A52" s="28" t="s">
        <v>77</v>
      </c>
      <c r="B52" s="22" t="s">
        <v>78</v>
      </c>
      <c r="C52" s="23">
        <f>SUM(C53:C67)</f>
        <v>841113.2</v>
      </c>
      <c r="D52" s="24"/>
      <c r="E52" s="23">
        <f>SUM(E53:E67)</f>
        <v>1757690</v>
      </c>
      <c r="F52" s="23">
        <f>SUM(F53:F67)+F51</f>
        <v>1145417</v>
      </c>
      <c r="G52" s="50"/>
      <c r="H52" s="20"/>
      <c r="I52" s="20"/>
    </row>
    <row r="53" spans="1:9" ht="18">
      <c r="A53" s="49" t="s">
        <v>79</v>
      </c>
      <c r="B53" s="8" t="s">
        <v>80</v>
      </c>
      <c r="C53" s="48">
        <v>4122</v>
      </c>
      <c r="D53" s="30"/>
      <c r="E53" s="48">
        <v>29840</v>
      </c>
      <c r="F53" s="48">
        <v>29500</v>
      </c>
      <c r="G53" s="45">
        <f t="shared" si="0"/>
        <v>98.860589812332449</v>
      </c>
      <c r="H53" s="20"/>
      <c r="I53" s="20"/>
    </row>
    <row r="54" spans="1:9" ht="18">
      <c r="A54" s="49" t="s">
        <v>81</v>
      </c>
      <c r="B54" s="8" t="s">
        <v>82</v>
      </c>
      <c r="C54" s="48"/>
      <c r="D54" s="30"/>
      <c r="E54" s="48">
        <v>0</v>
      </c>
      <c r="F54" s="48"/>
      <c r="G54" s="45">
        <v>0</v>
      </c>
      <c r="H54" s="25"/>
      <c r="I54" s="20"/>
    </row>
    <row r="55" spans="1:9" ht="18">
      <c r="A55" s="49" t="s">
        <v>83</v>
      </c>
      <c r="B55" s="8" t="s">
        <v>84</v>
      </c>
      <c r="C55" s="48"/>
      <c r="D55" s="30"/>
      <c r="E55" s="48">
        <v>0</v>
      </c>
      <c r="F55" s="48"/>
      <c r="G55" s="45">
        <v>0</v>
      </c>
      <c r="H55" s="42"/>
      <c r="I55" s="42"/>
    </row>
    <row r="56" spans="1:9" ht="18">
      <c r="A56" s="49" t="s">
        <v>85</v>
      </c>
      <c r="B56" s="8" t="s">
        <v>86</v>
      </c>
      <c r="C56" s="48">
        <v>76145</v>
      </c>
      <c r="D56" s="30"/>
      <c r="E56" s="48">
        <v>15000</v>
      </c>
      <c r="F56" s="48">
        <v>11549</v>
      </c>
      <c r="G56" s="45">
        <f t="shared" si="0"/>
        <v>76.993333333333339</v>
      </c>
      <c r="H56" s="42"/>
      <c r="I56" s="42"/>
    </row>
    <row r="57" spans="1:9" ht="18">
      <c r="A57" s="49" t="s">
        <v>87</v>
      </c>
      <c r="B57" s="8" t="s">
        <v>88</v>
      </c>
      <c r="C57" s="48">
        <v>5688</v>
      </c>
      <c r="D57" s="30"/>
      <c r="E57" s="48">
        <v>8050</v>
      </c>
      <c r="F57" s="48">
        <v>6661</v>
      </c>
      <c r="G57" s="45">
        <f t="shared" si="0"/>
        <v>82.745341614906835</v>
      </c>
      <c r="H57" s="42"/>
      <c r="I57" s="42"/>
    </row>
    <row r="58" spans="1:9" ht="18">
      <c r="A58" s="49" t="s">
        <v>89</v>
      </c>
      <c r="B58" s="8" t="s">
        <v>90</v>
      </c>
      <c r="C58" s="48">
        <v>36000</v>
      </c>
      <c r="D58" s="30"/>
      <c r="E58" s="48">
        <v>30000</v>
      </c>
      <c r="F58" s="48">
        <v>30000</v>
      </c>
      <c r="G58" s="45">
        <f t="shared" si="0"/>
        <v>100</v>
      </c>
      <c r="H58" s="42"/>
      <c r="I58" s="42"/>
    </row>
    <row r="59" spans="1:9" ht="18">
      <c r="A59" s="49" t="s">
        <v>91</v>
      </c>
      <c r="B59" s="8" t="s">
        <v>92</v>
      </c>
      <c r="C59" s="48">
        <v>18177</v>
      </c>
      <c r="D59" s="30"/>
      <c r="E59" s="48">
        <v>48500</v>
      </c>
      <c r="F59" s="48">
        <v>45988</v>
      </c>
      <c r="G59" s="45">
        <f t="shared" si="0"/>
        <v>94.820618556701035</v>
      </c>
      <c r="H59" s="20"/>
      <c r="I59" s="26"/>
    </row>
    <row r="60" spans="1:9" ht="18">
      <c r="A60" s="49" t="s">
        <v>93</v>
      </c>
      <c r="B60" s="8" t="s">
        <v>94</v>
      </c>
      <c r="C60" s="48">
        <v>49985.2</v>
      </c>
      <c r="D60" s="30"/>
      <c r="E60" s="48">
        <v>84000</v>
      </c>
      <c r="F60" s="48">
        <v>76239</v>
      </c>
      <c r="G60" s="45">
        <f t="shared" si="0"/>
        <v>90.760714285714286</v>
      </c>
      <c r="H60" s="20"/>
      <c r="I60" s="20"/>
    </row>
    <row r="61" spans="1:9" ht="18">
      <c r="A61" s="49" t="s">
        <v>207</v>
      </c>
      <c r="B61" s="8" t="s">
        <v>95</v>
      </c>
      <c r="C61" s="48">
        <v>0</v>
      </c>
      <c r="D61" s="30"/>
      <c r="E61" s="48">
        <v>299000</v>
      </c>
      <c r="F61" s="48">
        <v>298825</v>
      </c>
      <c r="G61" s="45">
        <f t="shared" si="0"/>
        <v>99.941471571906362</v>
      </c>
      <c r="H61" s="20"/>
      <c r="I61" s="20"/>
    </row>
    <row r="62" spans="1:9" ht="18">
      <c r="A62" s="49" t="s">
        <v>192</v>
      </c>
      <c r="B62" s="8" t="s">
        <v>96</v>
      </c>
      <c r="C62" s="48">
        <v>1000</v>
      </c>
      <c r="D62" s="30"/>
      <c r="E62" s="48">
        <v>11700</v>
      </c>
      <c r="F62" s="48">
        <v>5649</v>
      </c>
      <c r="G62" s="45">
        <f t="shared" si="0"/>
        <v>48.282051282051277</v>
      </c>
      <c r="H62" s="20"/>
      <c r="I62" s="20"/>
    </row>
    <row r="63" spans="1:9" ht="18">
      <c r="A63" s="49" t="s">
        <v>97</v>
      </c>
      <c r="B63" s="8" t="s">
        <v>98</v>
      </c>
      <c r="C63" s="48">
        <v>9416</v>
      </c>
      <c r="D63" s="30"/>
      <c r="E63" s="48">
        <v>0</v>
      </c>
      <c r="F63" s="48"/>
      <c r="G63" s="45">
        <v>0</v>
      </c>
      <c r="H63" s="20"/>
      <c r="I63" s="20"/>
    </row>
    <row r="64" spans="1:9" ht="18">
      <c r="A64" s="27" t="s">
        <v>201</v>
      </c>
      <c r="B64" s="8" t="s">
        <v>99</v>
      </c>
      <c r="C64" s="48">
        <v>17364</v>
      </c>
      <c r="D64" s="30"/>
      <c r="E64" s="48">
        <v>70000</v>
      </c>
      <c r="F64" s="48">
        <v>40448</v>
      </c>
      <c r="G64" s="45">
        <f t="shared" si="0"/>
        <v>57.782857142857146</v>
      </c>
      <c r="H64" s="20"/>
      <c r="I64" s="20"/>
    </row>
    <row r="65" spans="1:9" ht="18">
      <c r="A65" s="49" t="s">
        <v>100</v>
      </c>
      <c r="B65" s="8" t="s">
        <v>101</v>
      </c>
      <c r="C65" s="48">
        <v>216022</v>
      </c>
      <c r="D65" s="30"/>
      <c r="E65" s="48">
        <v>267000</v>
      </c>
      <c r="F65" s="48">
        <f>268804-8820</f>
        <v>259984</v>
      </c>
      <c r="G65" s="45">
        <f t="shared" si="0"/>
        <v>97.372284644194764</v>
      </c>
      <c r="H65" s="43"/>
      <c r="I65" s="43"/>
    </row>
    <row r="66" spans="1:9" ht="18">
      <c r="A66" s="27" t="s">
        <v>194</v>
      </c>
      <c r="B66" s="8" t="s">
        <v>102</v>
      </c>
      <c r="C66" s="48">
        <v>79778</v>
      </c>
      <c r="D66" s="30"/>
      <c r="E66" s="48">
        <v>88000</v>
      </c>
      <c r="F66" s="48">
        <v>81436</v>
      </c>
      <c r="G66" s="45">
        <f t="shared" si="0"/>
        <v>92.540909090909096</v>
      </c>
      <c r="H66" s="43"/>
      <c r="I66" s="43"/>
    </row>
    <row r="67" spans="1:9" ht="18">
      <c r="A67" s="27" t="s">
        <v>198</v>
      </c>
      <c r="B67" s="8" t="s">
        <v>103</v>
      </c>
      <c r="C67" s="48">
        <v>327416</v>
      </c>
      <c r="D67" s="30"/>
      <c r="E67" s="48">
        <v>806600</v>
      </c>
      <c r="F67" s="48">
        <f>7405+196992+20041</f>
        <v>224438</v>
      </c>
      <c r="G67" s="45">
        <f t="shared" si="0"/>
        <v>27.825192164641706</v>
      </c>
      <c r="H67" s="43"/>
      <c r="I67" s="43"/>
    </row>
    <row r="68" spans="1:9" ht="18">
      <c r="A68" s="28" t="s">
        <v>104</v>
      </c>
      <c r="B68" s="8" t="s">
        <v>105</v>
      </c>
      <c r="C68" s="48"/>
      <c r="D68" s="30"/>
      <c r="E68" s="48"/>
      <c r="F68" s="48"/>
      <c r="G68" s="45"/>
      <c r="H68" s="43"/>
      <c r="I68" s="43"/>
    </row>
    <row r="69" spans="1:9" ht="17.5">
      <c r="A69" s="51" t="s">
        <v>106</v>
      </c>
      <c r="B69" s="22" t="s">
        <v>107</v>
      </c>
      <c r="C69" s="23">
        <f>C71+C74+C75+C77</f>
        <v>4975027</v>
      </c>
      <c r="D69" s="24"/>
      <c r="E69" s="23">
        <f>E71+E74+E75+E77</f>
        <v>4653128</v>
      </c>
      <c r="F69" s="23">
        <f>F71+F74+F75+F77</f>
        <v>4421946.91</v>
      </c>
      <c r="G69" s="50">
        <f t="shared" si="0"/>
        <v>95.03170576867862</v>
      </c>
      <c r="H69" s="43"/>
      <c r="I69" s="43"/>
    </row>
    <row r="70" spans="1:9" ht="18">
      <c r="A70" s="28" t="s">
        <v>108</v>
      </c>
      <c r="B70" s="8" t="s">
        <v>109</v>
      </c>
      <c r="C70" s="48"/>
      <c r="D70" s="30"/>
      <c r="E70" s="48"/>
      <c r="F70" s="48"/>
      <c r="G70" s="45"/>
      <c r="H70" s="43"/>
      <c r="I70" s="43"/>
    </row>
    <row r="71" spans="1:9" ht="27" customHeight="1">
      <c r="A71" s="28" t="s">
        <v>56</v>
      </c>
      <c r="B71" s="52" t="s">
        <v>110</v>
      </c>
      <c r="C71" s="47">
        <f>C72+C73</f>
        <v>6000</v>
      </c>
      <c r="D71" s="53"/>
      <c r="E71" s="47">
        <v>6000</v>
      </c>
      <c r="F71" s="47">
        <v>6000</v>
      </c>
      <c r="G71" s="54">
        <f t="shared" si="0"/>
        <v>100</v>
      </c>
      <c r="H71" s="43"/>
      <c r="I71" s="43"/>
    </row>
    <row r="72" spans="1:9" ht="18">
      <c r="A72" s="49" t="s">
        <v>111</v>
      </c>
      <c r="B72" s="8" t="s">
        <v>112</v>
      </c>
      <c r="C72" s="48">
        <v>6000</v>
      </c>
      <c r="D72" s="30"/>
      <c r="E72" s="48">
        <v>6000</v>
      </c>
      <c r="F72" s="48">
        <v>6000</v>
      </c>
      <c r="G72" s="45">
        <f t="shared" si="0"/>
        <v>100</v>
      </c>
      <c r="H72" s="43"/>
      <c r="I72" s="43"/>
    </row>
    <row r="73" spans="1:9" ht="18">
      <c r="A73" s="49" t="s">
        <v>113</v>
      </c>
      <c r="B73" s="22" t="s">
        <v>114</v>
      </c>
      <c r="C73" s="23"/>
      <c r="D73" s="24"/>
      <c r="E73" s="23"/>
      <c r="F73" s="23"/>
      <c r="G73" s="50">
        <v>0</v>
      </c>
      <c r="H73" s="43"/>
      <c r="I73" s="43"/>
    </row>
    <row r="74" spans="1:9" ht="18">
      <c r="A74" s="28" t="s">
        <v>52</v>
      </c>
      <c r="B74" s="8" t="s">
        <v>115</v>
      </c>
      <c r="C74" s="48">
        <v>3902100</v>
      </c>
      <c r="D74" s="30"/>
      <c r="E74" s="48">
        <v>3548500</v>
      </c>
      <c r="F74" s="48">
        <f>3358967.66+40162.8</f>
        <v>3399130.46</v>
      </c>
      <c r="G74" s="45">
        <f t="shared" si="0"/>
        <v>95.790628716359024</v>
      </c>
      <c r="H74" s="43"/>
      <c r="I74" s="43"/>
    </row>
    <row r="75" spans="1:9" ht="18">
      <c r="A75" s="28" t="s">
        <v>54</v>
      </c>
      <c r="B75" s="8" t="s">
        <v>116</v>
      </c>
      <c r="C75" s="48">
        <v>875052</v>
      </c>
      <c r="D75" s="30"/>
      <c r="E75" s="48">
        <v>773000</v>
      </c>
      <c r="F75" s="48">
        <f>738972.87+3377.7</f>
        <v>742350.57</v>
      </c>
      <c r="G75" s="45">
        <f t="shared" si="0"/>
        <v>96.035002587322111</v>
      </c>
      <c r="H75" s="43"/>
      <c r="I75" s="43"/>
    </row>
    <row r="76" spans="1:9" ht="18">
      <c r="A76" s="28" t="s">
        <v>104</v>
      </c>
      <c r="B76" s="8" t="s">
        <v>117</v>
      </c>
      <c r="C76" s="23">
        <v>2099190</v>
      </c>
      <c r="D76" s="30"/>
      <c r="E76" s="30">
        <v>1842700</v>
      </c>
      <c r="F76" s="23">
        <v>2185568.59</v>
      </c>
      <c r="G76" s="45"/>
      <c r="H76" s="43"/>
      <c r="I76" s="43"/>
    </row>
    <row r="77" spans="1:9" ht="18">
      <c r="A77" s="28" t="s">
        <v>77</v>
      </c>
      <c r="B77" s="22" t="s">
        <v>118</v>
      </c>
      <c r="C77" s="23">
        <f>SUM(C78:C86)</f>
        <v>191875</v>
      </c>
      <c r="D77" s="24"/>
      <c r="E77" s="23">
        <f>SUM(E78:E86)</f>
        <v>325628</v>
      </c>
      <c r="F77" s="23">
        <f>SUM(F78:F86)</f>
        <v>274465.88</v>
      </c>
      <c r="G77" s="45"/>
      <c r="H77" s="43"/>
      <c r="I77" s="43"/>
    </row>
    <row r="78" spans="1:9" ht="18">
      <c r="A78" s="49" t="s">
        <v>81</v>
      </c>
      <c r="B78" s="8" t="s">
        <v>119</v>
      </c>
      <c r="C78" s="48">
        <v>58788</v>
      </c>
      <c r="D78" s="30"/>
      <c r="E78" s="48">
        <v>71000</v>
      </c>
      <c r="F78" s="48">
        <v>67900.179999999993</v>
      </c>
      <c r="G78" s="45">
        <f t="shared" si="0"/>
        <v>95.634056338028159</v>
      </c>
      <c r="H78" s="43"/>
      <c r="I78" s="43"/>
    </row>
    <row r="79" spans="1:9" ht="18">
      <c r="A79" s="49" t="s">
        <v>83</v>
      </c>
      <c r="B79" s="8" t="s">
        <v>120</v>
      </c>
      <c r="C79" s="48">
        <f>40560+15370</f>
        <v>55930</v>
      </c>
      <c r="D79" s="30"/>
      <c r="E79" s="48">
        <v>50000</v>
      </c>
      <c r="F79" s="48">
        <v>41840</v>
      </c>
      <c r="G79" s="45">
        <f t="shared" si="0"/>
        <v>83.679999999999993</v>
      </c>
      <c r="H79" s="43"/>
      <c r="I79" s="43"/>
    </row>
    <row r="80" spans="1:9" ht="18">
      <c r="A80" s="49" t="s">
        <v>121</v>
      </c>
      <c r="B80" s="8" t="s">
        <v>122</v>
      </c>
      <c r="C80" s="48">
        <v>60688</v>
      </c>
      <c r="D80" s="30"/>
      <c r="E80" s="48">
        <v>113500</v>
      </c>
      <c r="F80" s="48">
        <v>98622.7</v>
      </c>
      <c r="G80" s="45">
        <f t="shared" si="0"/>
        <v>86.89224669603523</v>
      </c>
      <c r="H80" s="43"/>
      <c r="I80" s="43"/>
    </row>
    <row r="81" spans="1:9" ht="18">
      <c r="A81" s="49" t="s">
        <v>100</v>
      </c>
      <c r="B81" s="8" t="s">
        <v>123</v>
      </c>
      <c r="C81" s="48">
        <v>8000</v>
      </c>
      <c r="D81" s="30"/>
      <c r="E81" s="48">
        <v>8820</v>
      </c>
      <c r="F81" s="48">
        <v>8820</v>
      </c>
      <c r="G81" s="45">
        <f t="shared" si="0"/>
        <v>100</v>
      </c>
      <c r="H81" s="20"/>
      <c r="I81" s="20"/>
    </row>
    <row r="82" spans="1:9" ht="18">
      <c r="A82" s="49" t="s">
        <v>197</v>
      </c>
      <c r="B82" s="8" t="s">
        <v>124</v>
      </c>
      <c r="C82" s="48">
        <v>585</v>
      </c>
      <c r="D82" s="30"/>
      <c r="E82" s="48">
        <v>0</v>
      </c>
      <c r="F82" s="48">
        <v>0</v>
      </c>
      <c r="G82" s="45">
        <v>0</v>
      </c>
      <c r="H82" s="20"/>
      <c r="I82" s="20"/>
    </row>
    <row r="83" spans="1:9" ht="18">
      <c r="A83" s="27" t="s">
        <v>193</v>
      </c>
      <c r="B83" s="8" t="s">
        <v>125</v>
      </c>
      <c r="C83" s="48"/>
      <c r="D83" s="30"/>
      <c r="E83" s="48"/>
      <c r="F83" s="48"/>
      <c r="G83" s="45">
        <v>0</v>
      </c>
      <c r="H83" s="20"/>
      <c r="I83" s="20"/>
    </row>
    <row r="84" spans="1:9" ht="18">
      <c r="A84" s="49" t="s">
        <v>195</v>
      </c>
      <c r="B84" s="8" t="s">
        <v>127</v>
      </c>
      <c r="C84" s="48"/>
      <c r="D84" s="30"/>
      <c r="E84" s="55"/>
      <c r="F84" s="48"/>
      <c r="G84" s="45">
        <v>0</v>
      </c>
      <c r="H84" s="20"/>
      <c r="I84" s="20"/>
    </row>
    <row r="85" spans="1:9" ht="18">
      <c r="A85" s="49" t="s">
        <v>126</v>
      </c>
      <c r="B85" s="8" t="s">
        <v>128</v>
      </c>
      <c r="C85" s="48"/>
      <c r="D85" s="30"/>
      <c r="E85" s="55">
        <v>70108</v>
      </c>
      <c r="F85" s="48">
        <v>50128</v>
      </c>
      <c r="G85" s="45">
        <f t="shared" si="0"/>
        <v>71.501112569178986</v>
      </c>
      <c r="H85" s="20"/>
      <c r="I85" s="20"/>
    </row>
    <row r="86" spans="1:9" ht="18">
      <c r="A86" s="49" t="s">
        <v>203</v>
      </c>
      <c r="B86" s="8" t="s">
        <v>202</v>
      </c>
      <c r="C86" s="48">
        <v>7884</v>
      </c>
      <c r="D86" s="30"/>
      <c r="E86" s="55">
        <v>12200</v>
      </c>
      <c r="F86" s="48">
        <v>7155</v>
      </c>
      <c r="G86" s="45">
        <f t="shared" ref="G86" si="1">F86/E86*100</f>
        <v>58.647540983606561</v>
      </c>
      <c r="H86" s="20"/>
      <c r="I86" s="20"/>
    </row>
    <row r="87" spans="1:9" ht="18">
      <c r="A87" s="78" t="s">
        <v>129</v>
      </c>
      <c r="B87" s="75"/>
      <c r="C87" s="75"/>
      <c r="D87" s="75"/>
      <c r="E87" s="75"/>
      <c r="F87" s="75"/>
      <c r="G87" s="76"/>
      <c r="H87" s="20"/>
      <c r="I87" s="20"/>
    </row>
    <row r="88" spans="1:9" ht="18">
      <c r="A88" s="28" t="s">
        <v>130</v>
      </c>
      <c r="B88" s="8" t="s">
        <v>131</v>
      </c>
      <c r="C88" s="23">
        <f>C41+C71</f>
        <v>6434686.1699999999</v>
      </c>
      <c r="D88" s="30"/>
      <c r="E88" s="23">
        <f>E41+E71</f>
        <v>3894250</v>
      </c>
      <c r="F88" s="23">
        <f>F41+F71</f>
        <v>4357673.01</v>
      </c>
      <c r="G88" s="45">
        <f t="shared" si="0"/>
        <v>111.90018642870898</v>
      </c>
      <c r="H88" s="20"/>
      <c r="I88" s="20"/>
    </row>
    <row r="89" spans="1:9" ht="18">
      <c r="A89" s="28" t="s">
        <v>52</v>
      </c>
      <c r="B89" s="8" t="s">
        <v>132</v>
      </c>
      <c r="C89" s="23">
        <f>C39+C74</f>
        <v>15486448.4</v>
      </c>
      <c r="D89" s="30"/>
      <c r="E89" s="23">
        <f>E39+E74</f>
        <v>14721300</v>
      </c>
      <c r="F89" s="23">
        <f>F39+F74</f>
        <v>14324006.98</v>
      </c>
      <c r="G89" s="45">
        <f t="shared" si="0"/>
        <v>97.301236847289303</v>
      </c>
      <c r="H89" s="20"/>
      <c r="I89" s="20"/>
    </row>
    <row r="90" spans="1:9" ht="18">
      <c r="A90" s="28" t="s">
        <v>54</v>
      </c>
      <c r="B90" s="8" t="s">
        <v>133</v>
      </c>
      <c r="C90" s="23">
        <f>C40+C75</f>
        <v>3190298.88</v>
      </c>
      <c r="D90" s="30"/>
      <c r="E90" s="23">
        <f>E40+E75</f>
        <v>3105800</v>
      </c>
      <c r="F90" s="23">
        <f>F40+F75</f>
        <v>2969583.3499999996</v>
      </c>
      <c r="G90" s="45">
        <f t="shared" si="0"/>
        <v>95.614120355463967</v>
      </c>
      <c r="H90" s="20"/>
      <c r="I90" s="20"/>
    </row>
    <row r="91" spans="1:9" ht="18">
      <c r="A91" s="28" t="s">
        <v>134</v>
      </c>
      <c r="B91" s="8" t="s">
        <v>135</v>
      </c>
      <c r="C91" s="23">
        <f>C76</f>
        <v>2099190</v>
      </c>
      <c r="D91" s="30"/>
      <c r="E91" s="23">
        <f>E76</f>
        <v>1842700</v>
      </c>
      <c r="F91" s="23">
        <f>F76</f>
        <v>2185568.59</v>
      </c>
      <c r="G91" s="45"/>
      <c r="H91" s="20"/>
      <c r="I91" s="20"/>
    </row>
    <row r="92" spans="1:9" ht="18">
      <c r="A92" s="28" t="s">
        <v>136</v>
      </c>
      <c r="B92" s="8" t="s">
        <v>137</v>
      </c>
      <c r="C92" s="23">
        <f>C52+C77</f>
        <v>1032988.2</v>
      </c>
      <c r="D92" s="30"/>
      <c r="E92" s="23">
        <f>E52+E77</f>
        <v>2083318</v>
      </c>
      <c r="F92" s="23">
        <f>F52+F77</f>
        <v>1419882.88</v>
      </c>
      <c r="G92" s="45">
        <f t="shared" si="0"/>
        <v>68.154879859915766</v>
      </c>
      <c r="H92" s="20"/>
      <c r="I92" s="20"/>
    </row>
    <row r="93" spans="1:9" ht="18">
      <c r="A93" s="28" t="s">
        <v>138</v>
      </c>
      <c r="B93" s="8" t="s">
        <v>139</v>
      </c>
      <c r="C93" s="23">
        <f>C88+C89+C90+C91+C92</f>
        <v>28243611.649999999</v>
      </c>
      <c r="D93" s="30"/>
      <c r="E93" s="23">
        <f>E88+E89+E90+E92+E91</f>
        <v>25647368</v>
      </c>
      <c r="F93" s="23">
        <f>F88+F89+F90+F92+F91</f>
        <v>25256714.810000002</v>
      </c>
      <c r="G93" s="45">
        <f t="shared" si="0"/>
        <v>98.476829318314458</v>
      </c>
      <c r="H93" s="20"/>
      <c r="I93" s="20"/>
    </row>
    <row r="94" spans="1:9" ht="18">
      <c r="A94" s="78" t="s">
        <v>140</v>
      </c>
      <c r="B94" s="75"/>
      <c r="C94" s="75"/>
      <c r="D94" s="75"/>
      <c r="E94" s="75"/>
      <c r="F94" s="75"/>
      <c r="G94" s="76"/>
      <c r="H94" s="20"/>
      <c r="I94" s="20"/>
    </row>
    <row r="95" spans="1:9" ht="18">
      <c r="A95" s="28" t="s">
        <v>141</v>
      </c>
      <c r="B95" s="8" t="s">
        <v>142</v>
      </c>
      <c r="C95" s="29">
        <v>0</v>
      </c>
      <c r="D95" s="30"/>
      <c r="E95" s="30"/>
      <c r="F95" s="29">
        <v>0</v>
      </c>
      <c r="G95" s="45"/>
      <c r="H95" s="20"/>
      <c r="I95" s="20"/>
    </row>
    <row r="96" spans="1:9" ht="21" customHeight="1">
      <c r="A96" s="28" t="s">
        <v>143</v>
      </c>
      <c r="B96" s="8" t="s">
        <v>144</v>
      </c>
      <c r="C96" s="29"/>
      <c r="D96" s="30"/>
      <c r="E96" s="30"/>
      <c r="F96" s="29"/>
      <c r="G96" s="45"/>
      <c r="H96" s="20"/>
      <c r="I96" s="20"/>
    </row>
    <row r="97" spans="1:9" ht="18">
      <c r="A97" s="21" t="s">
        <v>145</v>
      </c>
      <c r="B97" s="8" t="s">
        <v>146</v>
      </c>
      <c r="C97" s="44">
        <f>C99+C100</f>
        <v>0</v>
      </c>
      <c r="D97" s="24"/>
      <c r="E97" s="44">
        <f>E98+E99+E100+E101+E102+E103</f>
        <v>0</v>
      </c>
      <c r="F97" s="23">
        <f>F98+F99+F100+F101+F102+F103</f>
        <v>0</v>
      </c>
      <c r="G97" s="45"/>
      <c r="H97" s="20"/>
      <c r="I97" s="26"/>
    </row>
    <row r="98" spans="1:9" ht="18">
      <c r="A98" s="28" t="s">
        <v>147</v>
      </c>
      <c r="B98" s="8" t="s">
        <v>148</v>
      </c>
      <c r="C98" s="29"/>
      <c r="D98" s="30"/>
      <c r="E98" s="30"/>
      <c r="F98" s="29"/>
      <c r="G98" s="45"/>
      <c r="H98" s="43"/>
      <c r="I98" s="43"/>
    </row>
    <row r="99" spans="1:9" ht="18">
      <c r="A99" s="28" t="s">
        <v>149</v>
      </c>
      <c r="B99" s="8" t="s">
        <v>150</v>
      </c>
      <c r="C99" s="29"/>
      <c r="D99" s="30"/>
      <c r="E99" s="30"/>
      <c r="F99" s="48"/>
      <c r="G99" s="45"/>
      <c r="H99" s="43"/>
      <c r="I99" s="43"/>
    </row>
    <row r="100" spans="1:9" ht="18">
      <c r="A100" s="28" t="s">
        <v>151</v>
      </c>
      <c r="B100" s="8" t="s">
        <v>152</v>
      </c>
      <c r="C100" s="29"/>
      <c r="D100" s="30"/>
      <c r="E100" s="30"/>
      <c r="F100" s="29"/>
      <c r="G100" s="45"/>
      <c r="H100" s="43"/>
      <c r="I100" s="43"/>
    </row>
    <row r="101" spans="1:9" ht="18">
      <c r="A101" s="28" t="s">
        <v>153</v>
      </c>
      <c r="B101" s="8" t="s">
        <v>154</v>
      </c>
      <c r="C101" s="29"/>
      <c r="D101" s="30"/>
      <c r="E101" s="30"/>
      <c r="F101" s="29"/>
      <c r="G101" s="45"/>
      <c r="H101" s="43"/>
      <c r="I101" s="43"/>
    </row>
    <row r="102" spans="1:9" ht="36">
      <c r="A102" s="28" t="s">
        <v>155</v>
      </c>
      <c r="B102" s="8" t="s">
        <v>156</v>
      </c>
      <c r="C102" s="29"/>
      <c r="D102" s="30"/>
      <c r="E102" s="30"/>
      <c r="F102" s="29"/>
      <c r="G102" s="45"/>
      <c r="H102" s="43"/>
      <c r="I102" s="43"/>
    </row>
    <row r="103" spans="1:9" ht="18">
      <c r="A103" s="28" t="s">
        <v>157</v>
      </c>
      <c r="B103" s="8" t="s">
        <v>158</v>
      </c>
      <c r="C103" s="29"/>
      <c r="D103" s="30"/>
      <c r="E103" s="44"/>
      <c r="F103" s="23">
        <f>F104</f>
        <v>0</v>
      </c>
      <c r="G103" s="45"/>
      <c r="H103" s="43"/>
      <c r="I103" s="43"/>
    </row>
    <row r="104" spans="1:9" ht="18">
      <c r="A104" s="28" t="s">
        <v>159</v>
      </c>
      <c r="B104" s="8" t="s">
        <v>160</v>
      </c>
      <c r="C104" s="29"/>
      <c r="D104" s="30"/>
      <c r="E104" s="30"/>
      <c r="F104" s="48"/>
      <c r="G104" s="45">
        <v>0</v>
      </c>
      <c r="H104" s="43"/>
      <c r="I104" s="43"/>
    </row>
    <row r="105" spans="1:9" ht="17.5">
      <c r="A105" s="78" t="s">
        <v>161</v>
      </c>
      <c r="B105" s="75"/>
      <c r="C105" s="75"/>
      <c r="D105" s="75"/>
      <c r="E105" s="75"/>
      <c r="F105" s="75"/>
      <c r="G105" s="76"/>
      <c r="H105" s="43"/>
      <c r="I105" s="43"/>
    </row>
    <row r="106" spans="1:9" ht="18">
      <c r="A106" s="28" t="s">
        <v>162</v>
      </c>
      <c r="B106" s="8" t="s">
        <v>163</v>
      </c>
      <c r="C106" s="30">
        <v>0</v>
      </c>
      <c r="D106" s="30">
        <v>0</v>
      </c>
      <c r="E106" s="44">
        <v>0</v>
      </c>
      <c r="F106" s="44">
        <v>0</v>
      </c>
      <c r="G106" s="45"/>
      <c r="H106" s="43"/>
      <c r="I106" s="43"/>
    </row>
    <row r="107" spans="1:9" ht="18">
      <c r="A107" s="49" t="s">
        <v>164</v>
      </c>
      <c r="B107" s="8" t="s">
        <v>165</v>
      </c>
      <c r="C107" s="30"/>
      <c r="D107" s="30"/>
      <c r="E107" s="29"/>
      <c r="F107" s="29"/>
      <c r="G107" s="45"/>
      <c r="H107" s="43"/>
      <c r="I107" s="43"/>
    </row>
    <row r="108" spans="1:9" ht="18">
      <c r="A108" s="49" t="s">
        <v>166</v>
      </c>
      <c r="B108" s="8" t="s">
        <v>167</v>
      </c>
      <c r="C108" s="30"/>
      <c r="D108" s="30"/>
      <c r="E108" s="29"/>
      <c r="F108" s="29"/>
      <c r="G108" s="45"/>
      <c r="H108" s="43"/>
      <c r="I108" s="43"/>
    </row>
    <row r="109" spans="1:9" ht="18">
      <c r="A109" s="49" t="s">
        <v>168</v>
      </c>
      <c r="B109" s="8" t="s">
        <v>169</v>
      </c>
      <c r="C109" s="30"/>
      <c r="D109" s="30"/>
      <c r="E109" s="29"/>
      <c r="F109" s="29"/>
      <c r="G109" s="45"/>
      <c r="H109" s="43"/>
      <c r="I109" s="43"/>
    </row>
    <row r="110" spans="1:9" ht="18">
      <c r="A110" s="28" t="s">
        <v>170</v>
      </c>
      <c r="B110" s="8" t="s">
        <v>171</v>
      </c>
      <c r="C110" s="30"/>
      <c r="D110" s="30"/>
      <c r="E110" s="29"/>
      <c r="F110" s="29"/>
      <c r="G110" s="45"/>
      <c r="H110" s="43"/>
      <c r="I110" s="43"/>
    </row>
    <row r="111" spans="1:9" ht="18">
      <c r="A111" s="28" t="s">
        <v>172</v>
      </c>
      <c r="B111" s="8" t="s">
        <v>173</v>
      </c>
      <c r="C111" s="30">
        <v>0</v>
      </c>
      <c r="D111" s="30">
        <v>0</v>
      </c>
      <c r="E111" s="29">
        <v>0</v>
      </c>
      <c r="F111" s="29">
        <v>0</v>
      </c>
      <c r="G111" s="45"/>
      <c r="H111" s="43"/>
      <c r="I111" s="43"/>
    </row>
    <row r="112" spans="1:9" ht="18">
      <c r="A112" s="49" t="s">
        <v>164</v>
      </c>
      <c r="B112" s="8" t="s">
        <v>174</v>
      </c>
      <c r="C112" s="30"/>
      <c r="D112" s="30"/>
      <c r="E112" s="29"/>
      <c r="F112" s="29"/>
      <c r="G112" s="45"/>
      <c r="H112" s="43"/>
      <c r="I112" s="43"/>
    </row>
    <row r="113" spans="1:9" ht="18">
      <c r="A113" s="49" t="s">
        <v>166</v>
      </c>
      <c r="B113" s="8" t="s">
        <v>175</v>
      </c>
      <c r="C113" s="30"/>
      <c r="D113" s="30"/>
      <c r="E113" s="29"/>
      <c r="F113" s="29"/>
      <c r="G113" s="45"/>
      <c r="H113" s="43"/>
      <c r="I113" s="43"/>
    </row>
    <row r="114" spans="1:9" ht="18">
      <c r="A114" s="49" t="s">
        <v>168</v>
      </c>
      <c r="B114" s="8" t="s">
        <v>176</v>
      </c>
      <c r="C114" s="30"/>
      <c r="D114" s="30"/>
      <c r="E114" s="29"/>
      <c r="F114" s="29"/>
      <c r="G114" s="45"/>
      <c r="H114" s="43"/>
      <c r="I114" s="43"/>
    </row>
    <row r="115" spans="1:9" ht="18">
      <c r="A115" s="28" t="s">
        <v>177</v>
      </c>
      <c r="B115" s="8" t="s">
        <v>178</v>
      </c>
      <c r="C115" s="30"/>
      <c r="D115" s="30"/>
      <c r="E115" s="29"/>
      <c r="F115" s="29"/>
      <c r="G115" s="45"/>
      <c r="H115" s="43"/>
      <c r="I115" s="43"/>
    </row>
    <row r="116" spans="1:9" ht="18">
      <c r="A116" s="21" t="s">
        <v>179</v>
      </c>
      <c r="B116" s="8" t="s">
        <v>180</v>
      </c>
      <c r="C116" s="24">
        <f>C30</f>
        <v>24067691</v>
      </c>
      <c r="D116" s="24">
        <v>0</v>
      </c>
      <c r="E116" s="44">
        <f>E30</f>
        <v>19839700</v>
      </c>
      <c r="F116" s="23">
        <f>F30</f>
        <v>16956148.329999998</v>
      </c>
      <c r="G116" s="45">
        <f t="shared" ref="G116:G117" si="2">F116/E116*100</f>
        <v>85.465749633310978</v>
      </c>
      <c r="H116" s="43"/>
      <c r="I116" s="43"/>
    </row>
    <row r="117" spans="1:9" ht="18">
      <c r="A117" s="21" t="s">
        <v>181</v>
      </c>
      <c r="B117" s="8" t="s">
        <v>182</v>
      </c>
      <c r="C117" s="24">
        <f>C93+C97</f>
        <v>28243611.649999999</v>
      </c>
      <c r="D117" s="24">
        <v>0</v>
      </c>
      <c r="E117" s="44">
        <f>E93+E97</f>
        <v>25647368</v>
      </c>
      <c r="F117" s="23">
        <f>F93+F97</f>
        <v>25256714.810000002</v>
      </c>
      <c r="G117" s="45">
        <f t="shared" si="2"/>
        <v>98.476829318314458</v>
      </c>
      <c r="H117" s="43"/>
      <c r="I117" s="56"/>
    </row>
    <row r="118" spans="1:9" ht="18">
      <c r="A118" s="28" t="s">
        <v>183</v>
      </c>
      <c r="B118" s="8" t="s">
        <v>184</v>
      </c>
      <c r="C118" s="29"/>
      <c r="D118" s="30"/>
      <c r="E118" s="44"/>
      <c r="F118" s="23"/>
      <c r="G118" s="31"/>
      <c r="H118" s="43"/>
      <c r="I118" s="43"/>
    </row>
    <row r="119" spans="1:9" ht="53.25" customHeight="1">
      <c r="A119" s="32" t="s">
        <v>185</v>
      </c>
      <c r="B119" s="33"/>
      <c r="C119" s="34"/>
      <c r="D119" s="34"/>
      <c r="E119" s="34"/>
      <c r="F119" s="34"/>
      <c r="G119" s="34"/>
      <c r="H119" s="43"/>
      <c r="I119" s="43"/>
    </row>
    <row r="120" spans="1:9" ht="18">
      <c r="A120" s="32"/>
      <c r="B120" s="42"/>
      <c r="C120" s="35"/>
      <c r="D120" s="36"/>
      <c r="E120" s="36"/>
      <c r="F120" s="36"/>
      <c r="G120" s="36"/>
      <c r="H120" s="43"/>
      <c r="I120" s="43"/>
    </row>
    <row r="121" spans="1:9" ht="18">
      <c r="A121" s="37" t="s">
        <v>186</v>
      </c>
      <c r="B121" s="33"/>
      <c r="C121" s="72" t="s">
        <v>187</v>
      </c>
      <c r="D121" s="72"/>
      <c r="E121" s="38"/>
      <c r="F121" s="74" t="s">
        <v>196</v>
      </c>
      <c r="G121" s="74"/>
      <c r="H121" s="43"/>
      <c r="I121" s="43"/>
    </row>
    <row r="122" spans="1:9" ht="18">
      <c r="A122" s="39"/>
      <c r="B122" s="3"/>
      <c r="C122" s="70" t="s">
        <v>188</v>
      </c>
      <c r="D122" s="70"/>
      <c r="E122" s="40"/>
      <c r="F122" s="71"/>
      <c r="G122" s="71"/>
      <c r="H122" s="43"/>
      <c r="I122" s="43"/>
    </row>
    <row r="123" spans="1:9" ht="18">
      <c r="A123" s="37"/>
      <c r="B123" s="33"/>
      <c r="C123" s="72"/>
      <c r="D123" s="72"/>
      <c r="E123" s="38"/>
      <c r="F123" s="60"/>
      <c r="G123" s="60"/>
      <c r="H123" s="43"/>
      <c r="I123" s="43"/>
    </row>
    <row r="124" spans="1:9" ht="18">
      <c r="A124" s="39"/>
      <c r="B124" s="3"/>
      <c r="C124" s="70"/>
      <c r="D124" s="70"/>
      <c r="E124" s="40"/>
      <c r="F124" s="60"/>
      <c r="G124" s="60"/>
      <c r="H124" s="43"/>
      <c r="I124" s="43"/>
    </row>
    <row r="125" spans="1:9" ht="18">
      <c r="A125" s="69"/>
      <c r="B125" s="69"/>
      <c r="C125" s="69"/>
      <c r="D125" s="69"/>
      <c r="E125" s="69"/>
      <c r="F125" s="69"/>
      <c r="G125" s="36"/>
      <c r="H125" s="43"/>
      <c r="I125" s="43"/>
    </row>
    <row r="126" spans="1:9" ht="18">
      <c r="A126" s="32"/>
      <c r="B126" s="42"/>
      <c r="C126" s="35"/>
      <c r="D126" s="36"/>
      <c r="E126" s="36"/>
      <c r="F126" s="36"/>
      <c r="G126" s="36"/>
      <c r="H126" s="43"/>
      <c r="I126" s="43"/>
    </row>
    <row r="127" spans="1:9" ht="18">
      <c r="A127" s="32"/>
      <c r="B127" s="42"/>
      <c r="C127" s="35"/>
      <c r="D127" s="36"/>
      <c r="E127" s="36"/>
      <c r="F127" s="36"/>
      <c r="G127" s="36"/>
      <c r="H127" s="43"/>
      <c r="I127" s="43"/>
    </row>
    <row r="128" spans="1:9" ht="18">
      <c r="A128" s="32"/>
      <c r="B128" s="42"/>
      <c r="C128" s="35"/>
      <c r="D128" s="36"/>
      <c r="E128" s="36"/>
      <c r="F128" s="36"/>
      <c r="G128" s="36"/>
      <c r="H128" s="43"/>
      <c r="I128" s="43"/>
    </row>
    <row r="129" spans="1:9" ht="18">
      <c r="A129" s="32"/>
      <c r="B129" s="42"/>
      <c r="C129" s="35"/>
      <c r="D129" s="36"/>
      <c r="E129" s="36"/>
      <c r="F129" s="36"/>
      <c r="G129" s="36"/>
      <c r="H129" s="43"/>
      <c r="I129" s="43"/>
    </row>
    <row r="130" spans="1:9" ht="18">
      <c r="A130" s="32"/>
      <c r="B130" s="42"/>
      <c r="C130" s="35"/>
      <c r="D130" s="36"/>
      <c r="E130" s="36"/>
      <c r="F130" s="36"/>
      <c r="G130" s="36"/>
      <c r="H130" s="43"/>
      <c r="I130" s="43"/>
    </row>
    <row r="131" spans="1:9" ht="18">
      <c r="A131" s="32"/>
      <c r="B131" s="42"/>
      <c r="C131" s="35"/>
      <c r="D131" s="36"/>
      <c r="E131" s="36"/>
      <c r="F131" s="36"/>
      <c r="G131" s="36"/>
      <c r="H131" s="43"/>
      <c r="I131" s="43"/>
    </row>
    <row r="132" spans="1:9" ht="18">
      <c r="A132" s="32"/>
      <c r="B132" s="42"/>
      <c r="C132" s="35"/>
      <c r="D132" s="36"/>
      <c r="E132" s="36"/>
      <c r="F132" s="36"/>
      <c r="G132" s="36"/>
      <c r="H132" s="43"/>
      <c r="I132" s="43"/>
    </row>
    <row r="133" spans="1:9" ht="18">
      <c r="A133" s="32"/>
      <c r="B133" s="42"/>
      <c r="C133" s="35"/>
      <c r="D133" s="36"/>
      <c r="E133" s="36"/>
      <c r="F133" s="36"/>
      <c r="G133" s="36"/>
      <c r="H133" s="43"/>
      <c r="I133" s="43"/>
    </row>
    <row r="134" spans="1:9" ht="18">
      <c r="A134" s="32"/>
      <c r="B134" s="42"/>
      <c r="C134" s="35"/>
      <c r="D134" s="36"/>
      <c r="E134" s="36"/>
      <c r="F134" s="36"/>
      <c r="G134" s="36"/>
      <c r="H134" s="43"/>
      <c r="I134" s="43"/>
    </row>
    <row r="135" spans="1:9" ht="18">
      <c r="A135" s="32"/>
      <c r="B135" s="42"/>
      <c r="C135" s="35"/>
      <c r="D135" s="36"/>
      <c r="E135" s="36"/>
      <c r="F135" s="36"/>
      <c r="G135" s="36"/>
      <c r="H135" s="43"/>
      <c r="I135" s="43"/>
    </row>
    <row r="136" spans="1:9" ht="18">
      <c r="A136" s="32"/>
      <c r="B136" s="42"/>
      <c r="C136" s="35"/>
      <c r="D136" s="36"/>
      <c r="E136" s="36"/>
      <c r="F136" s="36"/>
      <c r="G136" s="36"/>
      <c r="H136" s="43"/>
      <c r="I136" s="43"/>
    </row>
    <row r="137" spans="1:9" ht="18">
      <c r="A137" s="32"/>
      <c r="B137" s="42"/>
      <c r="C137" s="35"/>
      <c r="D137" s="36"/>
      <c r="E137" s="36"/>
      <c r="F137" s="36"/>
      <c r="G137" s="36"/>
      <c r="H137" s="43"/>
      <c r="I137" s="43"/>
    </row>
    <row r="138" spans="1:9" ht="18">
      <c r="A138" s="32"/>
      <c r="B138" s="42"/>
      <c r="C138" s="35"/>
      <c r="D138" s="36"/>
      <c r="E138" s="36"/>
      <c r="F138" s="36"/>
      <c r="G138" s="36"/>
      <c r="H138" s="43"/>
      <c r="I138" s="43"/>
    </row>
    <row r="139" spans="1:9" ht="18">
      <c r="A139" s="32"/>
      <c r="B139" s="42"/>
      <c r="C139" s="35"/>
      <c r="D139" s="36"/>
      <c r="E139" s="36"/>
      <c r="F139" s="36"/>
      <c r="G139" s="36"/>
      <c r="H139" s="43"/>
      <c r="I139" s="43"/>
    </row>
    <row r="140" spans="1:9" ht="18">
      <c r="A140" s="32"/>
      <c r="B140" s="42"/>
      <c r="C140" s="35"/>
      <c r="D140" s="36"/>
      <c r="E140" s="36"/>
      <c r="F140" s="36"/>
      <c r="G140" s="36"/>
      <c r="H140" s="43"/>
      <c r="I140" s="43"/>
    </row>
    <row r="141" spans="1:9" ht="18">
      <c r="A141" s="32"/>
      <c r="B141" s="42"/>
      <c r="C141" s="35"/>
      <c r="D141" s="36"/>
      <c r="E141" s="36"/>
      <c r="F141" s="36"/>
      <c r="G141" s="36"/>
      <c r="H141" s="43"/>
      <c r="I141" s="43"/>
    </row>
    <row r="142" spans="1:9" ht="18">
      <c r="A142" s="32"/>
      <c r="B142" s="42"/>
      <c r="C142" s="35"/>
      <c r="D142" s="36"/>
      <c r="E142" s="36"/>
      <c r="F142" s="36"/>
      <c r="G142" s="36"/>
      <c r="H142" s="43"/>
      <c r="I142" s="43"/>
    </row>
    <row r="143" spans="1:9" ht="18">
      <c r="A143" s="32"/>
      <c r="B143" s="42"/>
      <c r="C143" s="35"/>
      <c r="D143" s="36"/>
      <c r="E143" s="36"/>
      <c r="F143" s="36"/>
      <c r="G143" s="36"/>
      <c r="H143" s="43"/>
      <c r="I143" s="43"/>
    </row>
    <row r="144" spans="1:9" ht="18">
      <c r="A144" s="32"/>
      <c r="B144" s="42"/>
      <c r="C144" s="35"/>
      <c r="D144" s="36"/>
      <c r="E144" s="36"/>
      <c r="F144" s="36"/>
      <c r="G144" s="36"/>
      <c r="H144" s="43"/>
      <c r="I144" s="43"/>
    </row>
    <row r="145" spans="1:9" ht="18">
      <c r="A145" s="32"/>
      <c r="B145" s="42"/>
      <c r="C145" s="35"/>
      <c r="D145" s="36"/>
      <c r="E145" s="36"/>
      <c r="F145" s="36"/>
      <c r="G145" s="36"/>
      <c r="H145" s="43"/>
      <c r="I145" s="43"/>
    </row>
    <row r="146" spans="1:9" ht="18">
      <c r="A146" s="32"/>
      <c r="B146" s="42"/>
      <c r="C146" s="35"/>
      <c r="D146" s="36"/>
      <c r="E146" s="36"/>
      <c r="F146" s="36"/>
      <c r="G146" s="36"/>
      <c r="H146" s="43"/>
      <c r="I146" s="43"/>
    </row>
    <row r="147" spans="1:9" ht="18">
      <c r="A147" s="32"/>
      <c r="B147" s="42"/>
      <c r="C147" s="35"/>
      <c r="D147" s="36"/>
      <c r="E147" s="36"/>
      <c r="F147" s="36"/>
      <c r="G147" s="36"/>
      <c r="H147" s="43"/>
      <c r="I147" s="43"/>
    </row>
    <row r="148" spans="1:9" ht="18">
      <c r="A148" s="32"/>
      <c r="B148" s="42"/>
      <c r="C148" s="35"/>
      <c r="D148" s="36"/>
      <c r="E148" s="36"/>
      <c r="F148" s="36"/>
      <c r="G148" s="36"/>
      <c r="H148" s="43"/>
      <c r="I148" s="43"/>
    </row>
    <row r="149" spans="1:9" ht="18">
      <c r="A149" s="32"/>
      <c r="B149" s="42"/>
      <c r="C149" s="35"/>
      <c r="D149" s="36"/>
      <c r="E149" s="36"/>
      <c r="F149" s="36"/>
      <c r="G149" s="36"/>
      <c r="H149" s="43"/>
      <c r="I149" s="43"/>
    </row>
    <row r="150" spans="1:9" ht="18">
      <c r="A150" s="32"/>
      <c r="B150" s="42"/>
      <c r="C150" s="35"/>
      <c r="D150" s="36"/>
      <c r="E150" s="36"/>
      <c r="F150" s="36"/>
      <c r="G150" s="36"/>
      <c r="H150" s="43"/>
      <c r="I150" s="43"/>
    </row>
    <row r="151" spans="1:9" ht="18">
      <c r="A151" s="32"/>
      <c r="B151" s="42"/>
      <c r="C151" s="35"/>
      <c r="D151" s="36"/>
      <c r="E151" s="36"/>
      <c r="F151" s="36"/>
      <c r="G151" s="36"/>
      <c r="H151" s="43"/>
      <c r="I151" s="43"/>
    </row>
    <row r="152" spans="1:9" ht="18">
      <c r="A152" s="32"/>
      <c r="B152" s="42"/>
      <c r="C152" s="35"/>
      <c r="D152" s="36"/>
      <c r="E152" s="36"/>
      <c r="F152" s="36"/>
      <c r="G152" s="36"/>
      <c r="H152" s="43"/>
      <c r="I152" s="43"/>
    </row>
    <row r="153" spans="1:9" ht="18">
      <c r="A153" s="32"/>
      <c r="B153" s="42"/>
      <c r="C153" s="35"/>
      <c r="D153" s="36"/>
      <c r="E153" s="36"/>
      <c r="F153" s="36"/>
      <c r="G153" s="36"/>
      <c r="H153" s="43"/>
      <c r="I153" s="43"/>
    </row>
    <row r="154" spans="1:9" ht="18">
      <c r="A154" s="32"/>
      <c r="B154" s="42"/>
      <c r="C154" s="35"/>
      <c r="D154" s="36"/>
      <c r="E154" s="36"/>
      <c r="F154" s="36"/>
      <c r="G154" s="36"/>
      <c r="H154" s="43"/>
      <c r="I154" s="43"/>
    </row>
    <row r="155" spans="1:9" ht="18">
      <c r="A155" s="32"/>
      <c r="B155" s="42"/>
      <c r="C155" s="35"/>
      <c r="D155" s="36"/>
      <c r="E155" s="36"/>
      <c r="F155" s="36"/>
      <c r="G155" s="36"/>
      <c r="H155" s="43"/>
      <c r="I155" s="43"/>
    </row>
    <row r="156" spans="1:9" ht="18">
      <c r="A156" s="32"/>
      <c r="B156" s="42"/>
      <c r="C156" s="35"/>
      <c r="D156" s="36"/>
      <c r="E156" s="36"/>
      <c r="F156" s="36"/>
      <c r="G156" s="36"/>
      <c r="H156" s="43"/>
      <c r="I156" s="43"/>
    </row>
    <row r="157" spans="1:9" ht="18">
      <c r="A157" s="32"/>
      <c r="B157" s="42"/>
      <c r="C157" s="35"/>
      <c r="D157" s="36"/>
      <c r="E157" s="36"/>
      <c r="F157" s="36"/>
      <c r="G157" s="36"/>
      <c r="H157" s="43"/>
      <c r="I157" s="43"/>
    </row>
    <row r="158" spans="1:9" ht="18">
      <c r="A158" s="32"/>
      <c r="B158" s="42"/>
      <c r="C158" s="35"/>
      <c r="D158" s="36"/>
      <c r="E158" s="36"/>
      <c r="F158" s="36"/>
      <c r="G158" s="36"/>
      <c r="H158" s="43"/>
      <c r="I158" s="43"/>
    </row>
    <row r="159" spans="1:9" ht="18">
      <c r="A159" s="32"/>
      <c r="B159" s="42"/>
      <c r="C159" s="35"/>
      <c r="D159" s="36"/>
      <c r="E159" s="36"/>
      <c r="F159" s="36"/>
      <c r="G159" s="36"/>
      <c r="H159" s="43"/>
      <c r="I159" s="43"/>
    </row>
    <row r="160" spans="1:9" ht="18">
      <c r="A160" s="32"/>
      <c r="B160" s="42"/>
      <c r="C160" s="35"/>
      <c r="D160" s="36"/>
      <c r="E160" s="36"/>
      <c r="F160" s="36"/>
      <c r="G160" s="36"/>
      <c r="H160" s="43"/>
      <c r="I160" s="43"/>
    </row>
    <row r="161" spans="1:9" ht="18">
      <c r="A161" s="32"/>
      <c r="B161" s="42"/>
      <c r="C161" s="35"/>
      <c r="D161" s="36"/>
      <c r="E161" s="36"/>
      <c r="F161" s="36"/>
      <c r="G161" s="36"/>
      <c r="H161" s="43"/>
      <c r="I161" s="43"/>
    </row>
    <row r="162" spans="1:9" ht="18">
      <c r="A162" s="32"/>
      <c r="B162" s="42"/>
      <c r="C162" s="35"/>
      <c r="D162" s="36"/>
      <c r="E162" s="36"/>
      <c r="F162" s="36"/>
      <c r="G162" s="36"/>
      <c r="H162" s="43"/>
      <c r="I162" s="43"/>
    </row>
    <row r="163" spans="1:9" ht="18">
      <c r="A163" s="32"/>
      <c r="B163" s="42"/>
      <c r="C163" s="35"/>
      <c r="D163" s="36"/>
      <c r="E163" s="36"/>
      <c r="F163" s="36"/>
      <c r="G163" s="36"/>
      <c r="H163" s="43"/>
      <c r="I163" s="43"/>
    </row>
    <row r="164" spans="1:9" ht="18">
      <c r="A164" s="32"/>
      <c r="B164" s="42"/>
      <c r="C164" s="35"/>
      <c r="D164" s="36"/>
      <c r="E164" s="36"/>
      <c r="F164" s="36"/>
      <c r="G164" s="36"/>
      <c r="H164" s="43"/>
      <c r="I164" s="43"/>
    </row>
    <row r="165" spans="1:9" ht="18">
      <c r="A165" s="32"/>
      <c r="B165" s="42"/>
      <c r="C165" s="35"/>
      <c r="D165" s="36"/>
      <c r="E165" s="36"/>
      <c r="F165" s="36"/>
      <c r="G165" s="36"/>
      <c r="H165" s="43"/>
      <c r="I165" s="43"/>
    </row>
    <row r="166" spans="1:9" ht="18">
      <c r="A166" s="41"/>
      <c r="B166" s="42"/>
      <c r="C166" s="42"/>
      <c r="D166" s="42"/>
      <c r="E166" s="42"/>
      <c r="F166" s="42"/>
      <c r="G166" s="42"/>
      <c r="H166" s="43"/>
      <c r="I166" s="43"/>
    </row>
    <row r="167" spans="1:9" ht="18">
      <c r="A167" s="41"/>
      <c r="B167" s="42"/>
      <c r="C167" s="42"/>
      <c r="D167" s="42"/>
      <c r="E167" s="42"/>
      <c r="F167" s="42"/>
      <c r="G167" s="42"/>
      <c r="H167" s="43"/>
      <c r="I167" s="43"/>
    </row>
    <row r="168" spans="1:9" ht="18">
      <c r="A168" s="41"/>
      <c r="B168" s="42"/>
      <c r="C168" s="42"/>
      <c r="D168" s="42"/>
      <c r="E168" s="42"/>
      <c r="F168" s="42"/>
      <c r="G168" s="42"/>
      <c r="H168" s="43"/>
      <c r="I168" s="43"/>
    </row>
    <row r="169" spans="1:9" ht="18">
      <c r="A169" s="41"/>
      <c r="B169" s="42"/>
      <c r="C169" s="42"/>
      <c r="D169" s="42"/>
      <c r="E169" s="42"/>
      <c r="F169" s="42"/>
      <c r="G169" s="42"/>
      <c r="H169" s="43"/>
      <c r="I169" s="43"/>
    </row>
    <row r="170" spans="1:9" ht="18">
      <c r="A170" s="41"/>
      <c r="B170" s="42"/>
      <c r="C170" s="42"/>
      <c r="D170" s="42"/>
      <c r="E170" s="42"/>
      <c r="F170" s="42"/>
      <c r="G170" s="42"/>
      <c r="H170" s="43"/>
      <c r="I170" s="43"/>
    </row>
    <row r="171" spans="1:9" ht="18">
      <c r="A171" s="41"/>
      <c r="B171" s="42"/>
      <c r="C171" s="42"/>
      <c r="D171" s="42"/>
      <c r="E171" s="42"/>
      <c r="F171" s="42"/>
      <c r="G171" s="42"/>
      <c r="H171" s="43"/>
      <c r="I171" s="43"/>
    </row>
    <row r="172" spans="1:9" ht="18">
      <c r="A172" s="41"/>
      <c r="B172" s="42"/>
      <c r="C172" s="42"/>
      <c r="D172" s="42"/>
      <c r="E172" s="42"/>
      <c r="F172" s="42"/>
      <c r="G172" s="42"/>
      <c r="H172" s="43"/>
      <c r="I172" s="43"/>
    </row>
    <row r="173" spans="1:9" ht="18">
      <c r="A173" s="41"/>
      <c r="B173" s="42"/>
      <c r="C173" s="42"/>
      <c r="D173" s="42"/>
      <c r="E173" s="42"/>
      <c r="F173" s="42"/>
      <c r="G173" s="42"/>
      <c r="H173" s="43"/>
      <c r="I173" s="43"/>
    </row>
    <row r="174" spans="1:9" ht="18">
      <c r="A174" s="41"/>
      <c r="B174" s="42"/>
      <c r="C174" s="42"/>
      <c r="D174" s="42"/>
      <c r="E174" s="42"/>
      <c r="F174" s="42"/>
      <c r="G174" s="42"/>
      <c r="H174" s="43"/>
      <c r="I174" s="43"/>
    </row>
    <row r="175" spans="1:9" ht="18">
      <c r="A175" s="41"/>
      <c r="B175" s="42"/>
      <c r="C175" s="42"/>
      <c r="D175" s="42"/>
      <c r="E175" s="42"/>
      <c r="F175" s="42"/>
      <c r="G175" s="42"/>
      <c r="H175" s="43"/>
      <c r="I175" s="43"/>
    </row>
    <row r="176" spans="1:9" ht="18">
      <c r="A176" s="41"/>
      <c r="B176" s="42"/>
      <c r="C176" s="42"/>
      <c r="D176" s="42"/>
      <c r="E176" s="42"/>
      <c r="F176" s="42"/>
      <c r="G176" s="42"/>
      <c r="H176" s="43"/>
      <c r="I176" s="43"/>
    </row>
    <row r="177" spans="1:9" ht="18">
      <c r="A177" s="41"/>
      <c r="B177" s="42"/>
      <c r="C177" s="42"/>
      <c r="D177" s="42"/>
      <c r="E177" s="42"/>
      <c r="F177" s="42"/>
      <c r="G177" s="42"/>
      <c r="H177" s="43"/>
      <c r="I177" s="43"/>
    </row>
    <row r="178" spans="1:9" ht="18">
      <c r="A178" s="41"/>
      <c r="B178" s="43"/>
      <c r="C178" s="43"/>
      <c r="D178" s="43"/>
      <c r="E178" s="43"/>
      <c r="F178" s="43"/>
      <c r="G178" s="43"/>
      <c r="H178" s="43"/>
      <c r="I178" s="43"/>
    </row>
    <row r="179" spans="1:9" ht="18">
      <c r="A179" s="41"/>
      <c r="B179" s="43"/>
      <c r="C179" s="43"/>
      <c r="D179" s="43"/>
      <c r="E179" s="43"/>
      <c r="F179" s="43"/>
      <c r="G179" s="43"/>
      <c r="H179" s="43"/>
      <c r="I179" s="43"/>
    </row>
    <row r="180" spans="1:9" ht="18">
      <c r="A180" s="41"/>
      <c r="B180" s="43"/>
      <c r="C180" s="43"/>
      <c r="D180" s="43"/>
      <c r="E180" s="43"/>
      <c r="F180" s="43"/>
      <c r="G180" s="43"/>
      <c r="H180" s="43"/>
      <c r="I180" s="43"/>
    </row>
    <row r="181" spans="1:9" ht="18">
      <c r="A181" s="41"/>
      <c r="B181" s="43"/>
      <c r="C181" s="43"/>
      <c r="D181" s="43"/>
      <c r="E181" s="43"/>
      <c r="F181" s="43"/>
      <c r="G181" s="43"/>
      <c r="H181" s="43"/>
      <c r="I181" s="43"/>
    </row>
    <row r="182" spans="1:9" ht="18">
      <c r="A182" s="41"/>
      <c r="B182" s="43"/>
      <c r="C182" s="43"/>
      <c r="D182" s="43"/>
      <c r="E182" s="43"/>
      <c r="F182" s="43"/>
      <c r="G182" s="43"/>
      <c r="H182" s="43"/>
      <c r="I182" s="43"/>
    </row>
    <row r="183" spans="1:9" ht="18">
      <c r="A183" s="41"/>
      <c r="B183" s="43"/>
      <c r="C183" s="43"/>
      <c r="D183" s="43"/>
      <c r="E183" s="43"/>
      <c r="F183" s="43"/>
      <c r="G183" s="43"/>
      <c r="H183" s="43"/>
      <c r="I183" s="43"/>
    </row>
    <row r="184" spans="1:9" ht="18">
      <c r="A184" s="41"/>
      <c r="B184" s="43"/>
      <c r="C184" s="43"/>
      <c r="D184" s="43"/>
      <c r="E184" s="43"/>
      <c r="F184" s="43"/>
      <c r="G184" s="43"/>
      <c r="H184" s="43"/>
      <c r="I184" s="43"/>
    </row>
    <row r="185" spans="1:9" ht="18">
      <c r="A185" s="41"/>
      <c r="B185" s="43"/>
      <c r="C185" s="43"/>
      <c r="D185" s="43"/>
      <c r="E185" s="43"/>
      <c r="F185" s="43"/>
      <c r="G185" s="43"/>
      <c r="H185" s="43"/>
      <c r="I185" s="43"/>
    </row>
    <row r="186" spans="1:9" ht="18">
      <c r="A186" s="41"/>
      <c r="B186" s="43"/>
      <c r="C186" s="43"/>
      <c r="D186" s="43"/>
      <c r="E186" s="43"/>
      <c r="F186" s="43"/>
      <c r="G186" s="43"/>
      <c r="H186" s="43"/>
      <c r="I186" s="43"/>
    </row>
    <row r="187" spans="1:9" ht="18">
      <c r="A187" s="41"/>
      <c r="B187" s="43"/>
      <c r="C187" s="43"/>
      <c r="D187" s="43"/>
      <c r="E187" s="43"/>
      <c r="F187" s="43"/>
      <c r="G187" s="43"/>
      <c r="H187" s="43"/>
      <c r="I187" s="43"/>
    </row>
    <row r="188" spans="1:9" ht="18">
      <c r="A188" s="41"/>
      <c r="B188" s="43"/>
      <c r="C188" s="43"/>
      <c r="D188" s="43"/>
      <c r="E188" s="43"/>
      <c r="F188" s="43"/>
      <c r="G188" s="43"/>
      <c r="H188" s="43"/>
      <c r="I188" s="43"/>
    </row>
    <row r="189" spans="1:9" ht="18">
      <c r="A189" s="41"/>
      <c r="B189" s="43"/>
      <c r="C189" s="43"/>
      <c r="D189" s="43"/>
      <c r="E189" s="43"/>
      <c r="F189" s="43"/>
      <c r="G189" s="43"/>
      <c r="H189" s="43"/>
      <c r="I189" s="43"/>
    </row>
    <row r="190" spans="1:9" ht="18">
      <c r="A190" s="41"/>
      <c r="B190" s="43"/>
      <c r="C190" s="43"/>
      <c r="D190" s="43"/>
      <c r="E190" s="43"/>
      <c r="F190" s="43"/>
      <c r="G190" s="43"/>
      <c r="H190" s="43"/>
      <c r="I190" s="43"/>
    </row>
    <row r="191" spans="1:9" ht="18">
      <c r="A191" s="2"/>
    </row>
    <row r="192" spans="1:9" ht="18">
      <c r="A192" s="2"/>
    </row>
    <row r="193" spans="1:1" ht="18">
      <c r="A193" s="2"/>
    </row>
    <row r="194" spans="1:1" ht="18">
      <c r="A194" s="2"/>
    </row>
    <row r="195" spans="1:1" ht="18">
      <c r="A195" s="2"/>
    </row>
    <row r="196" spans="1:1" ht="18">
      <c r="A196" s="2"/>
    </row>
    <row r="197" spans="1:1" ht="18">
      <c r="A197" s="2"/>
    </row>
    <row r="198" spans="1:1" ht="18">
      <c r="A198" s="2"/>
    </row>
    <row r="199" spans="1:1" ht="18">
      <c r="A199" s="2"/>
    </row>
    <row r="200" spans="1:1" ht="18">
      <c r="A200" s="2"/>
    </row>
    <row r="201" spans="1:1" ht="18">
      <c r="A201" s="2"/>
    </row>
    <row r="202" spans="1:1" ht="18">
      <c r="A202" s="2"/>
    </row>
    <row r="203" spans="1:1" ht="18">
      <c r="A203" s="2"/>
    </row>
    <row r="204" spans="1:1" ht="18">
      <c r="A204" s="2"/>
    </row>
    <row r="205" spans="1:1" ht="18">
      <c r="A205" s="2"/>
    </row>
    <row r="206" spans="1:1" ht="18">
      <c r="A206" s="2"/>
    </row>
    <row r="207" spans="1:1" ht="18">
      <c r="A207" s="2"/>
    </row>
    <row r="208" spans="1:1" ht="18">
      <c r="A208" s="2"/>
    </row>
    <row r="209" spans="1:1" ht="18">
      <c r="A209" s="2"/>
    </row>
    <row r="210" spans="1:1" ht="18">
      <c r="A210" s="2"/>
    </row>
    <row r="211" spans="1:1" ht="18">
      <c r="A211" s="2"/>
    </row>
    <row r="212" spans="1:1" ht="18">
      <c r="A212" s="2"/>
    </row>
    <row r="213" spans="1:1" ht="18">
      <c r="A213" s="2"/>
    </row>
    <row r="214" spans="1:1" ht="18">
      <c r="A214" s="2"/>
    </row>
    <row r="215" spans="1:1" ht="18">
      <c r="A215" s="2"/>
    </row>
    <row r="216" spans="1:1" ht="18">
      <c r="A216" s="2"/>
    </row>
    <row r="217" spans="1:1" ht="18">
      <c r="A217" s="2"/>
    </row>
    <row r="218" spans="1:1" ht="18">
      <c r="A218" s="2"/>
    </row>
    <row r="219" spans="1:1" ht="18">
      <c r="A219" s="2"/>
    </row>
    <row r="220" spans="1:1" ht="18">
      <c r="A220" s="2"/>
    </row>
    <row r="221" spans="1:1" ht="18">
      <c r="A221" s="2"/>
    </row>
    <row r="222" spans="1:1" ht="18">
      <c r="A222" s="2"/>
    </row>
    <row r="223" spans="1:1" ht="18">
      <c r="A223" s="2"/>
    </row>
    <row r="224" spans="1:1" ht="18">
      <c r="A224" s="2"/>
    </row>
    <row r="225" spans="1:1" ht="18">
      <c r="A225" s="2"/>
    </row>
    <row r="226" spans="1:1" ht="18">
      <c r="A226" s="2"/>
    </row>
    <row r="227" spans="1:1" ht="18">
      <c r="A227" s="2"/>
    </row>
    <row r="228" spans="1:1" ht="18">
      <c r="A228" s="2"/>
    </row>
    <row r="229" spans="1:1" ht="18">
      <c r="A229" s="2"/>
    </row>
    <row r="230" spans="1:1" ht="18">
      <c r="A230" s="2"/>
    </row>
    <row r="231" spans="1:1" ht="18">
      <c r="A231" s="2"/>
    </row>
    <row r="232" spans="1:1" ht="18">
      <c r="A232" s="2"/>
    </row>
    <row r="233" spans="1:1" ht="18">
      <c r="A233" s="2"/>
    </row>
    <row r="234" spans="1:1" ht="18">
      <c r="A234" s="2"/>
    </row>
    <row r="235" spans="1:1" ht="18">
      <c r="A235" s="2"/>
    </row>
    <row r="236" spans="1:1" ht="18">
      <c r="A236" s="2"/>
    </row>
    <row r="237" spans="1:1" ht="18">
      <c r="A237" s="2"/>
    </row>
    <row r="238" spans="1:1" ht="18">
      <c r="A238" s="2"/>
    </row>
    <row r="239" spans="1:1" ht="18">
      <c r="A239" s="2"/>
    </row>
    <row r="240" spans="1:1" ht="18">
      <c r="A240" s="2"/>
    </row>
    <row r="241" spans="1:1" ht="18">
      <c r="A241" s="2"/>
    </row>
    <row r="242" spans="1:1" ht="18">
      <c r="A242" s="2"/>
    </row>
    <row r="243" spans="1:1" ht="18">
      <c r="A243" s="2"/>
    </row>
    <row r="244" spans="1:1" ht="18">
      <c r="A244" s="2"/>
    </row>
    <row r="245" spans="1:1" ht="18">
      <c r="A245" s="2"/>
    </row>
    <row r="246" spans="1:1" ht="18">
      <c r="A246" s="2"/>
    </row>
    <row r="247" spans="1:1" ht="18">
      <c r="A247" s="2"/>
    </row>
    <row r="248" spans="1:1" ht="18">
      <c r="A248" s="2"/>
    </row>
    <row r="249" spans="1:1" ht="18">
      <c r="A249" s="2"/>
    </row>
    <row r="250" spans="1:1" ht="18">
      <c r="A250" s="2"/>
    </row>
    <row r="251" spans="1:1" ht="18">
      <c r="A251" s="2"/>
    </row>
    <row r="252" spans="1:1" ht="18">
      <c r="A252" s="2"/>
    </row>
    <row r="253" spans="1:1" ht="18">
      <c r="A253" s="2"/>
    </row>
    <row r="254" spans="1:1" ht="18">
      <c r="A254" s="2"/>
    </row>
    <row r="255" spans="1:1" ht="18">
      <c r="A255" s="2"/>
    </row>
    <row r="256" spans="1:1" ht="18">
      <c r="A256" s="2"/>
    </row>
    <row r="257" spans="1:1" ht="18">
      <c r="A257" s="2"/>
    </row>
    <row r="258" spans="1:1" ht="18">
      <c r="A258" s="2"/>
    </row>
    <row r="259" spans="1:1" ht="18">
      <c r="A259" s="2"/>
    </row>
    <row r="260" spans="1:1" ht="18">
      <c r="A260" s="2"/>
    </row>
    <row r="261" spans="1:1" ht="18">
      <c r="A261" s="2"/>
    </row>
    <row r="262" spans="1:1" ht="18">
      <c r="A262" s="2"/>
    </row>
    <row r="263" spans="1:1" ht="18">
      <c r="A263" s="2"/>
    </row>
    <row r="264" spans="1:1" ht="18">
      <c r="A264" s="2"/>
    </row>
    <row r="265" spans="1:1" ht="18">
      <c r="A265" s="2"/>
    </row>
    <row r="266" spans="1:1" ht="18">
      <c r="A266" s="2"/>
    </row>
    <row r="267" spans="1:1" ht="18">
      <c r="A267" s="2"/>
    </row>
    <row r="268" spans="1:1" ht="18">
      <c r="A268" s="2"/>
    </row>
    <row r="269" spans="1:1" ht="18">
      <c r="A269" s="2"/>
    </row>
    <row r="270" spans="1:1" ht="18">
      <c r="A270" s="2"/>
    </row>
    <row r="271" spans="1:1" ht="18">
      <c r="A271" s="2"/>
    </row>
    <row r="272" spans="1:1" ht="18">
      <c r="A272" s="2"/>
    </row>
    <row r="273" spans="1:1" ht="18">
      <c r="A273" s="2"/>
    </row>
    <row r="274" spans="1:1" ht="18">
      <c r="A274" s="2"/>
    </row>
    <row r="275" spans="1:1" ht="18">
      <c r="A275" s="2"/>
    </row>
    <row r="276" spans="1:1" ht="18">
      <c r="A276" s="2"/>
    </row>
    <row r="277" spans="1:1" ht="18">
      <c r="A277" s="2"/>
    </row>
    <row r="278" spans="1:1" ht="18">
      <c r="A278" s="2"/>
    </row>
    <row r="279" spans="1:1" ht="18">
      <c r="A279" s="2"/>
    </row>
    <row r="280" spans="1:1" ht="18">
      <c r="A280" s="2"/>
    </row>
    <row r="281" spans="1:1" ht="18">
      <c r="A281" s="2"/>
    </row>
    <row r="282" spans="1:1" ht="18">
      <c r="A282" s="2"/>
    </row>
    <row r="283" spans="1:1" ht="18">
      <c r="A283" s="2"/>
    </row>
    <row r="284" spans="1:1" ht="18">
      <c r="A284" s="2"/>
    </row>
    <row r="285" spans="1:1" ht="18">
      <c r="A285" s="2"/>
    </row>
    <row r="286" spans="1:1" ht="18">
      <c r="A286" s="2"/>
    </row>
    <row r="287" spans="1:1" ht="18">
      <c r="A287" s="2"/>
    </row>
    <row r="288" spans="1:1" ht="18">
      <c r="A288" s="2"/>
    </row>
    <row r="289" spans="1:1" ht="18">
      <c r="A289" s="2"/>
    </row>
    <row r="290" spans="1:1" ht="18">
      <c r="A290" s="2"/>
    </row>
    <row r="291" spans="1:1" ht="18">
      <c r="A291" s="2"/>
    </row>
    <row r="292" spans="1:1" ht="18">
      <c r="A292" s="2"/>
    </row>
    <row r="293" spans="1:1" ht="18">
      <c r="A293" s="2"/>
    </row>
    <row r="294" spans="1:1" ht="18">
      <c r="A294" s="2"/>
    </row>
    <row r="295" spans="1:1" ht="18">
      <c r="A295" s="2"/>
    </row>
    <row r="296" spans="1:1" ht="18">
      <c r="A296" s="2"/>
    </row>
    <row r="297" spans="1:1" ht="18">
      <c r="A297" s="2"/>
    </row>
    <row r="298" spans="1:1" ht="18">
      <c r="A298" s="2"/>
    </row>
    <row r="299" spans="1:1" ht="18">
      <c r="A299" s="2"/>
    </row>
    <row r="300" spans="1:1" ht="18">
      <c r="A300" s="2"/>
    </row>
    <row r="301" spans="1:1" ht="18">
      <c r="A301" s="2"/>
    </row>
    <row r="302" spans="1:1" ht="18">
      <c r="A302" s="2"/>
    </row>
    <row r="303" spans="1:1" ht="18">
      <c r="A303" s="2"/>
    </row>
    <row r="304" spans="1:1" ht="18">
      <c r="A304" s="2"/>
    </row>
    <row r="305" spans="1:1" ht="18">
      <c r="A305" s="2"/>
    </row>
    <row r="306" spans="1:1" ht="18">
      <c r="A306" s="2"/>
    </row>
    <row r="307" spans="1:1" ht="18">
      <c r="A307" s="2"/>
    </row>
    <row r="308" spans="1:1" ht="18">
      <c r="A308" s="2"/>
    </row>
    <row r="309" spans="1:1" ht="18">
      <c r="A309" s="2"/>
    </row>
    <row r="310" spans="1:1" ht="18">
      <c r="A310" s="2"/>
    </row>
    <row r="311" spans="1:1" ht="18">
      <c r="A311" s="2"/>
    </row>
    <row r="312" spans="1:1" ht="18">
      <c r="A312" s="2"/>
    </row>
    <row r="313" spans="1:1" ht="18">
      <c r="A313" s="2"/>
    </row>
    <row r="314" spans="1:1" ht="18">
      <c r="A314" s="2"/>
    </row>
    <row r="315" spans="1:1" ht="18">
      <c r="A315" s="2"/>
    </row>
    <row r="316" spans="1:1" ht="18">
      <c r="A316" s="2"/>
    </row>
    <row r="317" spans="1:1" ht="18">
      <c r="A317" s="2"/>
    </row>
    <row r="318" spans="1:1" ht="18">
      <c r="A318" s="2"/>
    </row>
    <row r="319" spans="1:1" ht="18">
      <c r="A319" s="2"/>
    </row>
    <row r="320" spans="1:1" ht="18">
      <c r="A320" s="2"/>
    </row>
    <row r="321" spans="1:1" ht="18">
      <c r="A321" s="2"/>
    </row>
    <row r="322" spans="1:1" ht="18">
      <c r="A322" s="2"/>
    </row>
    <row r="323" spans="1:1" ht="18">
      <c r="A323" s="2"/>
    </row>
    <row r="324" spans="1:1" ht="18">
      <c r="A324" s="2"/>
    </row>
    <row r="325" spans="1:1" ht="18">
      <c r="A325" s="2"/>
    </row>
    <row r="326" spans="1:1" ht="18">
      <c r="A326" s="2"/>
    </row>
    <row r="327" spans="1:1" ht="18">
      <c r="A327" s="2"/>
    </row>
    <row r="328" spans="1:1" ht="18">
      <c r="A328" s="2"/>
    </row>
    <row r="329" spans="1:1" ht="18">
      <c r="A329" s="2"/>
    </row>
    <row r="330" spans="1:1" ht="18">
      <c r="A330" s="2"/>
    </row>
    <row r="331" spans="1:1" ht="18">
      <c r="A331" s="2"/>
    </row>
    <row r="332" spans="1:1" ht="18">
      <c r="A332" s="2"/>
    </row>
  </sheetData>
  <mergeCells count="42">
    <mergeCell ref="D1:H1"/>
    <mergeCell ref="D2:H2"/>
    <mergeCell ref="D3:H3"/>
    <mergeCell ref="C121:D121"/>
    <mergeCell ref="F121:G121"/>
    <mergeCell ref="A28:G28"/>
    <mergeCell ref="A29:G29"/>
    <mergeCell ref="A87:G87"/>
    <mergeCell ref="A94:G94"/>
    <mergeCell ref="A105:G105"/>
    <mergeCell ref="A24:G24"/>
    <mergeCell ref="A25:A26"/>
    <mergeCell ref="B25:B26"/>
    <mergeCell ref="C25:D25"/>
    <mergeCell ref="E25:G25"/>
    <mergeCell ref="B20:D20"/>
    <mergeCell ref="A125:F125"/>
    <mergeCell ref="C122:D122"/>
    <mergeCell ref="F122:G122"/>
    <mergeCell ref="C123:D123"/>
    <mergeCell ref="F123:G123"/>
    <mergeCell ref="C124:D124"/>
    <mergeCell ref="F124:G124"/>
    <mergeCell ref="B21:D21"/>
    <mergeCell ref="A22:G22"/>
    <mergeCell ref="A23:G23"/>
    <mergeCell ref="B16:D16"/>
    <mergeCell ref="E16:F16"/>
    <mergeCell ref="B17:D17"/>
    <mergeCell ref="E17:F17"/>
    <mergeCell ref="B18:D18"/>
    <mergeCell ref="A19:E19"/>
    <mergeCell ref="A11:E11"/>
    <mergeCell ref="A12:E12"/>
    <mergeCell ref="A13:E13"/>
    <mergeCell ref="A14:E14"/>
    <mergeCell ref="A15:E15"/>
    <mergeCell ref="F4:G4"/>
    <mergeCell ref="H4:I4"/>
    <mergeCell ref="B9:D9"/>
    <mergeCell ref="F9:G9"/>
    <mergeCell ref="A10:E10"/>
  </mergeCells>
  <pageMargins left="0.70866141732283472" right="0.70866141732283472" top="0.74803149606299213" bottom="0.4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cp:lastPrinted>2026-03-16T11:39:46Z</cp:lastPrinted>
  <dcterms:created xsi:type="dcterms:W3CDTF">2020-05-24T15:03:37Z</dcterms:created>
  <dcterms:modified xsi:type="dcterms:W3CDTF">2026-03-17T08:45:22Z</dcterms:modified>
</cp:coreProperties>
</file>