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67 сесія\лікарня\"/>
    </mc:Choice>
  </mc:AlternateContent>
  <xr:revisionPtr revIDLastSave="0" documentId="13_ncr:1_{A7A9897F-681A-456A-8286-3F21F5D18DB1}" xr6:coauthVersionLast="45" xr6:coauthVersionMax="45" xr10:uidLastSave="{00000000-0000-0000-0000-000000000000}"/>
  <bookViews>
    <workbookView xWindow="-110" yWindow="-110" windowWidth="19420" windowHeight="10300" tabRatio="161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H43" i="1"/>
  <c r="G43" i="1"/>
  <c r="F43" i="1"/>
  <c r="G41" i="1" l="1"/>
  <c r="I41" i="1"/>
  <c r="H41" i="1"/>
  <c r="H79" i="1" l="1"/>
  <c r="F48" i="1"/>
  <c r="H51" i="1"/>
  <c r="G51" i="1"/>
  <c r="F51" i="1"/>
  <c r="E119" i="1" l="1"/>
  <c r="E118" i="1"/>
  <c r="E117" i="1"/>
  <c r="E116" i="1"/>
  <c r="I115" i="1"/>
  <c r="H115" i="1"/>
  <c r="G115" i="1"/>
  <c r="F115" i="1"/>
  <c r="E114" i="1"/>
  <c r="E113" i="1"/>
  <c r="E112" i="1"/>
  <c r="E111" i="1"/>
  <c r="I110" i="1"/>
  <c r="H110" i="1"/>
  <c r="G110" i="1"/>
  <c r="F110" i="1"/>
  <c r="E110" i="1" s="1"/>
  <c r="I108" i="1"/>
  <c r="E108" i="1" s="1"/>
  <c r="D108" i="1" s="1"/>
  <c r="H108" i="1"/>
  <c r="H102" i="1" s="1"/>
  <c r="G108" i="1"/>
  <c r="F108" i="1"/>
  <c r="I107" i="1"/>
  <c r="H107" i="1"/>
  <c r="G107" i="1"/>
  <c r="F107" i="1"/>
  <c r="E107" i="1" s="1"/>
  <c r="D107" i="1" s="1"/>
  <c r="I106" i="1"/>
  <c r="H106" i="1"/>
  <c r="G106" i="1"/>
  <c r="F106" i="1"/>
  <c r="E106" i="1" s="1"/>
  <c r="D106" i="1" s="1"/>
  <c r="I105" i="1"/>
  <c r="H105" i="1"/>
  <c r="G105" i="1"/>
  <c r="F105" i="1"/>
  <c r="E105" i="1" s="1"/>
  <c r="D105" i="1" s="1"/>
  <c r="I104" i="1"/>
  <c r="H104" i="1"/>
  <c r="G104" i="1"/>
  <c r="F104" i="1"/>
  <c r="E104" i="1" s="1"/>
  <c r="D104" i="1" s="1"/>
  <c r="H103" i="1"/>
  <c r="H101" i="1" s="1"/>
  <c r="E101" i="1" s="1"/>
  <c r="D101" i="1" s="1"/>
  <c r="G103" i="1"/>
  <c r="F103" i="1"/>
  <c r="E103" i="1" s="1"/>
  <c r="D103" i="1" s="1"/>
  <c r="I102" i="1"/>
  <c r="E100" i="1"/>
  <c r="I99" i="1"/>
  <c r="H99" i="1"/>
  <c r="E99" i="1" s="1"/>
  <c r="I96" i="1"/>
  <c r="E96" i="1" s="1"/>
  <c r="D96" i="1" s="1"/>
  <c r="I91" i="1"/>
  <c r="H91" i="1"/>
  <c r="G91" i="1"/>
  <c r="F91" i="1"/>
  <c r="F90" i="1"/>
  <c r="E90" i="1" s="1"/>
  <c r="D90" i="1" s="1"/>
  <c r="I89" i="1"/>
  <c r="H89" i="1"/>
  <c r="G89" i="1"/>
  <c r="F89" i="1"/>
  <c r="I88" i="1"/>
  <c r="E88" i="1" s="1"/>
  <c r="D88" i="1" s="1"/>
  <c r="I86" i="1"/>
  <c r="H86" i="1"/>
  <c r="G86" i="1"/>
  <c r="G82" i="1" s="1"/>
  <c r="E81" i="1"/>
  <c r="D81" i="1" s="1"/>
  <c r="E80" i="1"/>
  <c r="D80" i="1" s="1"/>
  <c r="I78" i="1"/>
  <c r="H78" i="1"/>
  <c r="G78" i="1"/>
  <c r="F78" i="1"/>
  <c r="I77" i="1"/>
  <c r="H77" i="1"/>
  <c r="H76" i="1" s="1"/>
  <c r="G77" i="1"/>
  <c r="F77" i="1"/>
  <c r="E77" i="1" s="1"/>
  <c r="E72" i="1"/>
  <c r="D72" i="1" s="1"/>
  <c r="I70" i="1"/>
  <c r="H70" i="1"/>
  <c r="G70" i="1"/>
  <c r="F70" i="1"/>
  <c r="E69" i="1"/>
  <c r="D69" i="1" s="1"/>
  <c r="E68" i="1"/>
  <c r="D68" i="1" s="1"/>
  <c r="I67" i="1"/>
  <c r="H67" i="1"/>
  <c r="G67" i="1"/>
  <c r="F67" i="1"/>
  <c r="H66" i="1"/>
  <c r="G66" i="1"/>
  <c r="H65" i="1"/>
  <c r="G65" i="1"/>
  <c r="E65" i="1"/>
  <c r="D65" i="1" s="1"/>
  <c r="E64" i="1"/>
  <c r="D64" i="1" s="1"/>
  <c r="F63" i="1"/>
  <c r="E63" i="1" s="1"/>
  <c r="D63" i="1" s="1"/>
  <c r="E62" i="1"/>
  <c r="D62" i="1" s="1"/>
  <c r="E61" i="1"/>
  <c r="D61" i="1" s="1"/>
  <c r="I60" i="1"/>
  <c r="E60" i="1"/>
  <c r="D60" i="1" s="1"/>
  <c r="I59" i="1"/>
  <c r="H59" i="1"/>
  <c r="G59" i="1"/>
  <c r="F59" i="1"/>
  <c r="E59" i="1" s="1"/>
  <c r="D59" i="1" s="1"/>
  <c r="E58" i="1"/>
  <c r="D58" i="1" s="1"/>
  <c r="I56" i="1"/>
  <c r="H57" i="1"/>
  <c r="G57" i="1"/>
  <c r="F55" i="1"/>
  <c r="E55" i="1" s="1"/>
  <c r="D55" i="1" s="1"/>
  <c r="I54" i="1"/>
  <c r="H54" i="1"/>
  <c r="G54" i="1"/>
  <c r="F54" i="1"/>
  <c r="I53" i="1"/>
  <c r="H53" i="1"/>
  <c r="G53" i="1"/>
  <c r="F53" i="1"/>
  <c r="I52" i="1"/>
  <c r="H52" i="1"/>
  <c r="G52" i="1"/>
  <c r="F52" i="1"/>
  <c r="E51" i="1"/>
  <c r="D51" i="1" s="1"/>
  <c r="I50" i="1"/>
  <c r="E50" i="1" s="1"/>
  <c r="D50" i="1" s="1"/>
  <c r="I49" i="1"/>
  <c r="E49" i="1" s="1"/>
  <c r="D49" i="1" s="1"/>
  <c r="I48" i="1"/>
  <c r="E48" i="1" s="1"/>
  <c r="D48" i="1" s="1"/>
  <c r="E47" i="1"/>
  <c r="D47" i="1" s="1"/>
  <c r="E46" i="1"/>
  <c r="G45" i="1"/>
  <c r="I95" i="1"/>
  <c r="H95" i="1"/>
  <c r="G95" i="1"/>
  <c r="F95" i="1"/>
  <c r="E43" i="1"/>
  <c r="D43" i="1" s="1"/>
  <c r="G94" i="1"/>
  <c r="F94" i="1"/>
  <c r="E41" i="1"/>
  <c r="D41" i="1" s="1"/>
  <c r="E40" i="1"/>
  <c r="D40" i="1" s="1"/>
  <c r="E38" i="1"/>
  <c r="D38" i="1" s="1"/>
  <c r="E37" i="1"/>
  <c r="D37" i="1" s="1"/>
  <c r="E36" i="1"/>
  <c r="D36" i="1" s="1"/>
  <c r="I35" i="1"/>
  <c r="I34" i="1" s="1"/>
  <c r="I121" i="1" s="1"/>
  <c r="H35" i="1"/>
  <c r="H34" i="1" s="1"/>
  <c r="H121" i="1" s="1"/>
  <c r="G35" i="1"/>
  <c r="G34" i="1" s="1"/>
  <c r="G121" i="1" s="1"/>
  <c r="F35" i="1"/>
  <c r="F34" i="1" s="1"/>
  <c r="E66" i="1" l="1"/>
  <c r="D66" i="1" s="1"/>
  <c r="E67" i="1"/>
  <c r="D67" i="1" s="1"/>
  <c r="E70" i="1"/>
  <c r="D70" i="1" s="1"/>
  <c r="H82" i="1"/>
  <c r="H74" i="1" s="1"/>
  <c r="E115" i="1"/>
  <c r="E57" i="1"/>
  <c r="D57" i="1" s="1"/>
  <c r="E86" i="1"/>
  <c r="D86" i="1" s="1"/>
  <c r="E89" i="1"/>
  <c r="D89" i="1" s="1"/>
  <c r="F82" i="1"/>
  <c r="E91" i="1"/>
  <c r="D91" i="1" s="1"/>
  <c r="E52" i="1"/>
  <c r="D52" i="1" s="1"/>
  <c r="E53" i="1"/>
  <c r="D53" i="1" s="1"/>
  <c r="G76" i="1"/>
  <c r="G74" i="1" s="1"/>
  <c r="I76" i="1"/>
  <c r="E95" i="1"/>
  <c r="D95" i="1" s="1"/>
  <c r="E78" i="1"/>
  <c r="D78" i="1" s="1"/>
  <c r="E71" i="1"/>
  <c r="D71" i="1" s="1"/>
  <c r="F76" i="1"/>
  <c r="F74" i="1" s="1"/>
  <c r="E54" i="1"/>
  <c r="D54" i="1" s="1"/>
  <c r="G56" i="1"/>
  <c r="G42" i="1" s="1"/>
  <c r="E79" i="1"/>
  <c r="D79" i="1" s="1"/>
  <c r="I82" i="1"/>
  <c r="I97" i="1" s="1"/>
  <c r="E35" i="1"/>
  <c r="D35" i="1" s="1"/>
  <c r="F45" i="1"/>
  <c r="F93" i="1" s="1"/>
  <c r="E84" i="1"/>
  <c r="D84" i="1" s="1"/>
  <c r="E87" i="1"/>
  <c r="D87" i="1" s="1"/>
  <c r="F102" i="1"/>
  <c r="I45" i="1"/>
  <c r="I93" i="1" s="1"/>
  <c r="G102" i="1"/>
  <c r="E102" i="1" s="1"/>
  <c r="D102" i="1" s="1"/>
  <c r="E85" i="1"/>
  <c r="D85" i="1" s="1"/>
  <c r="E34" i="1"/>
  <c r="D34" i="1" s="1"/>
  <c r="F121" i="1"/>
  <c r="E121" i="1" s="1"/>
  <c r="D121" i="1" s="1"/>
  <c r="G93" i="1"/>
  <c r="D46" i="1"/>
  <c r="E76" i="1"/>
  <c r="D77" i="1"/>
  <c r="E83" i="1"/>
  <c r="E44" i="1"/>
  <c r="D44" i="1" s="1"/>
  <c r="F56" i="1"/>
  <c r="F97" i="1" s="1"/>
  <c r="H94" i="1"/>
  <c r="H45" i="1"/>
  <c r="H93" i="1" s="1"/>
  <c r="I94" i="1"/>
  <c r="H56" i="1"/>
  <c r="D76" i="1" l="1"/>
  <c r="F98" i="1"/>
  <c r="I74" i="1"/>
  <c r="E56" i="1"/>
  <c r="D56" i="1" s="1"/>
  <c r="I42" i="1"/>
  <c r="I98" i="1"/>
  <c r="I122" i="1" s="1"/>
  <c r="E94" i="1"/>
  <c r="D94" i="1" s="1"/>
  <c r="H97" i="1"/>
  <c r="H98" i="1" s="1"/>
  <c r="H122" i="1" s="1"/>
  <c r="E45" i="1"/>
  <c r="E93" i="1" s="1"/>
  <c r="G97" i="1"/>
  <c r="G98" i="1" s="1"/>
  <c r="G122" i="1" s="1"/>
  <c r="E82" i="1"/>
  <c r="D82" i="1" s="1"/>
  <c r="D83" i="1"/>
  <c r="F42" i="1"/>
  <c r="F122" i="1"/>
  <c r="H42" i="1"/>
  <c r="E74" i="1" l="1"/>
  <c r="D74" i="1"/>
  <c r="D45" i="1"/>
  <c r="E97" i="1"/>
  <c r="D97" i="1" s="1"/>
  <c r="D93" i="1"/>
  <c r="E122" i="1"/>
  <c r="D122" i="1" s="1"/>
  <c r="E42" i="1"/>
  <c r="D42" i="1" s="1"/>
  <c r="E98" i="1" l="1"/>
  <c r="D98" i="1" s="1"/>
</calcChain>
</file>

<file path=xl/sharedStrings.xml><?xml version="1.0" encoding="utf-8"?>
<sst xmlns="http://schemas.openxmlformats.org/spreadsheetml/2006/main" count="240" uniqueCount="224">
  <si>
    <t>Додаток 1</t>
  </si>
  <si>
    <t xml:space="preserve">до Порядку про складання, затрвердження та контролю </t>
  </si>
  <si>
    <t>виконання фінансового плану підприємства</t>
  </si>
  <si>
    <t>"ПОГОДЖЕНО"</t>
  </si>
  <si>
    <t>"ЗАТВЕРДЖЕНО"</t>
  </si>
  <si>
    <t>рішенням сесії</t>
  </si>
  <si>
    <t xml:space="preserve">Зачепилівської селищної ради </t>
  </si>
  <si>
    <t>________________________________</t>
  </si>
  <si>
    <t xml:space="preserve">Підприємство </t>
  </si>
  <si>
    <t>Комунальне некомерційне підприємство "Зачепилівська центральна  лікарня" Зачепилівської селищної ради Харківської області</t>
  </si>
  <si>
    <t>Коди</t>
  </si>
  <si>
    <t xml:space="preserve">за ЄДРПОУ </t>
  </si>
  <si>
    <t>02002687</t>
  </si>
  <si>
    <t xml:space="preserve">Організаційно-правова форма  </t>
  </si>
  <si>
    <t>Комунальне підприємство</t>
  </si>
  <si>
    <t>за КОПФГ</t>
  </si>
  <si>
    <t>Місцезнаходження</t>
  </si>
  <si>
    <t xml:space="preserve">64401, Харківська обл., Берестинський р-н, селище Зачепилівка, вул. Некрасова Максима,6   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</si>
  <si>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</si>
  <si>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</si>
  <si>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Зачепилівська селищна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</si>
  <si>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</si>
  <si>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</si>
  <si>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</si>
  <si>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</si>
  <si>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</t>
  </si>
  <si>
    <t>Діяльність лікарняних закладів</t>
  </si>
  <si>
    <t xml:space="preserve">за  КВЕД  </t>
  </si>
  <si>
    <t>86.10</t>
  </si>
  <si>
    <t>Одиниця виміру, грн.</t>
  </si>
  <si>
    <t>Телефон (05761)5-10-60</t>
  </si>
  <si>
    <t>Прізвище та ініціали керівника:                                                                                         Дрожжа Інна Олександрівна</t>
  </si>
  <si>
    <t>Найменування показника</t>
  </si>
  <si>
    <t xml:space="preserve">Код рядка 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</si>
  <si>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</si>
  <si>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</si>
  <si>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</si>
  <si>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</si>
  <si>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</si>
  <si>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</si>
  <si>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</si>
  <si>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</si>
  <si>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</si>
  <si>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послуг)у тому числі :</t>
  </si>
  <si>
    <t>010</t>
  </si>
  <si>
    <t>020</t>
  </si>
  <si>
    <t>030</t>
  </si>
  <si>
    <t>Дохід від реалізації робіт і послуг</t>
  </si>
  <si>
    <t>040</t>
  </si>
  <si>
    <t>050</t>
  </si>
  <si>
    <t>Дохід від операційної оренди активів</t>
  </si>
  <si>
    <t>060</t>
  </si>
  <si>
    <t>070</t>
  </si>
  <si>
    <t>Договір про медичне обслуговування населення за програмою медичних гарантій НСЗУ</t>
  </si>
  <si>
    <t>080</t>
  </si>
  <si>
    <t>Витрати  у т. ч. за економічними елементами :</t>
  </si>
  <si>
    <t>081</t>
  </si>
  <si>
    <t>Витрати на оплату праці</t>
  </si>
  <si>
    <t>082</t>
  </si>
  <si>
    <t>Відрахування на соціальні заходи</t>
  </si>
  <si>
    <t>083</t>
  </si>
  <si>
    <t>Матеріальні затрати у тому числі:</t>
  </si>
  <si>
    <t>084</t>
  </si>
  <si>
    <t>медикаменти та перев’язувальні матеріали</t>
  </si>
  <si>
    <t>085</t>
  </si>
  <si>
    <t>продукти харчування</t>
  </si>
  <si>
    <t>086</t>
  </si>
  <si>
    <t>господарчі,будівельні матеріали та інвентар</t>
  </si>
  <si>
    <t>087</t>
  </si>
  <si>
    <t>запасні частини до транспортних засобів</t>
  </si>
  <si>
    <t>088</t>
  </si>
  <si>
    <t>витрати на паливо-мастильні матеріали</t>
  </si>
  <si>
    <t>089</t>
  </si>
  <si>
    <t>витрати на канцтовари, офісне приладдя та устаткування</t>
  </si>
  <si>
    <t>090</t>
  </si>
  <si>
    <t xml:space="preserve">витрати на теплопостачання </t>
  </si>
  <si>
    <t>091</t>
  </si>
  <si>
    <t>витрати на електроенергію</t>
  </si>
  <si>
    <t>092</t>
  </si>
  <si>
    <t>витрати на водопостачання та водовідведення</t>
  </si>
  <si>
    <t>093</t>
  </si>
  <si>
    <t>витрати на викачку нечистот та вивіз побутових відходів</t>
  </si>
  <si>
    <t>094</t>
  </si>
  <si>
    <t>Інші  операційні витрати  у тому числі:</t>
  </si>
  <si>
    <t>095</t>
  </si>
  <si>
    <t xml:space="preserve">витрати на страхові послуги, доставку </t>
  </si>
  <si>
    <t>096</t>
  </si>
  <si>
    <t>витрати на зв’язок та інтернет</t>
  </si>
  <si>
    <t>097</t>
  </si>
  <si>
    <t>витрати на обслуговування оргтехніки</t>
  </si>
  <si>
    <t>098</t>
  </si>
  <si>
    <t>витрати на повірку медичного обладнання</t>
  </si>
  <si>
    <t>099</t>
  </si>
  <si>
    <t>витрати на обслуговування протипожежної автоматики</t>
  </si>
  <si>
    <t>100</t>
  </si>
  <si>
    <t>витрати на технічний огляд та обслуговування ренгенапарата</t>
  </si>
  <si>
    <t>101</t>
  </si>
  <si>
    <t>витрати на технічне обслуговування сигналізації</t>
  </si>
  <si>
    <t>102</t>
  </si>
  <si>
    <t>витрати на дизінфекційно стерилізаційні заходи</t>
  </si>
  <si>
    <t>103</t>
  </si>
  <si>
    <t>витрати на проєктно-кошторисну документацію</t>
  </si>
  <si>
    <t>104</t>
  </si>
  <si>
    <t>витрати на послуги поводження з відходами</t>
  </si>
  <si>
    <t>105</t>
  </si>
  <si>
    <t>витрати на виплату пільгової пенсії</t>
  </si>
  <si>
    <t>106</t>
  </si>
  <si>
    <t>витрати на ремонт медичного обладнання, авто</t>
  </si>
  <si>
    <t>107</t>
  </si>
  <si>
    <t>витрати на придбання та супровід програмного забезпечення</t>
  </si>
  <si>
    <t>108</t>
  </si>
  <si>
    <t>витрати на виконання технічного обстеження будівлі</t>
  </si>
  <si>
    <t>109</t>
  </si>
  <si>
    <t>витрати на медичні послуги (послуги онкоцентр, розтин)</t>
  </si>
  <si>
    <t>110</t>
  </si>
  <si>
    <t>111</t>
  </si>
  <si>
    <t>Амортизація *</t>
  </si>
  <si>
    <t>112</t>
  </si>
  <si>
    <t>Адміністративні витрати</t>
  </si>
  <si>
    <t>113</t>
  </si>
  <si>
    <t>у т. ч. за економічними елементами :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</si>
  <si>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</si>
  <si>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</si>
  <si>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</si>
  <si>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</si>
  <si>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</si>
  <si>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</si>
  <si>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</si>
  <si>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</si>
  <si>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</si>
  <si>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</si>
  <si>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витрати на охорону праці та навчання працівників</t>
  </si>
  <si>
    <t>124</t>
  </si>
  <si>
    <t>125</t>
  </si>
  <si>
    <t>126</t>
  </si>
  <si>
    <t>127</t>
  </si>
  <si>
    <t>витрати  на сплату податків до бюджету,пені, судового збору</t>
  </si>
  <si>
    <t>128</t>
  </si>
  <si>
    <t>витрати на підписку періодичних видань</t>
  </si>
  <si>
    <t>129</t>
  </si>
  <si>
    <t>витрати на юридичні послуги</t>
  </si>
  <si>
    <t>ІІ. Елементи операційних витрат</t>
  </si>
  <si>
    <t>200</t>
  </si>
  <si>
    <t>Матеріальні затрати</t>
  </si>
  <si>
    <t>201</t>
  </si>
  <si>
    <t>202</t>
  </si>
  <si>
    <t>203</t>
  </si>
  <si>
    <t>204</t>
  </si>
  <si>
    <t>Інші операційні витрати</t>
  </si>
  <si>
    <t>205</t>
  </si>
  <si>
    <t>Разом (сума рядків 400 - 440)</t>
  </si>
  <si>
    <t>ІІІ. Інвестиційна діяльність</t>
  </si>
  <si>
    <t>300</t>
  </si>
  <si>
    <t>Доходи від інвестиційної діяльності, у т.ч.:</t>
  </si>
  <si>
    <t>301</t>
  </si>
  <si>
    <t>доходи з місцевого бюджету цільового фінансування по капітальних видатках</t>
  </si>
  <si>
    <t>302</t>
  </si>
  <si>
    <t>Капітальні інвестиції, усього, у тому числі:</t>
  </si>
  <si>
    <t>303</t>
  </si>
  <si>
    <t>капітальне будівництво</t>
  </si>
  <si>
    <t>304</t>
  </si>
  <si>
    <t>придбання (виготовлення) основних засобів</t>
  </si>
  <si>
    <t>305</t>
  </si>
  <si>
    <t>придбання (виготовлення) інших необоротних матеріальних активів</t>
  </si>
  <si>
    <t>306</t>
  </si>
  <si>
    <t>придбання (створення) нематеріальних активів</t>
  </si>
  <si>
    <t>307</t>
  </si>
  <si>
    <t>модернізація, модифікація (добудова, дообладнання, реконструкція) основних засобів</t>
  </si>
  <si>
    <t>308</t>
  </si>
  <si>
    <t>капітальний ремонт</t>
  </si>
  <si>
    <t>309</t>
  </si>
  <si>
    <t>у тому числі за рахунок бюджетних коштів</t>
  </si>
  <si>
    <t>ІV. Фінансова діяльність</t>
  </si>
  <si>
    <t>400</t>
  </si>
  <si>
    <t>Доходи від фінансової діяльності за зобов’язаннями, у т. ч.:</t>
  </si>
  <si>
    <t>401</t>
  </si>
  <si>
    <t xml:space="preserve">кредити </t>
  </si>
  <si>
    <t>402</t>
  </si>
  <si>
    <t>позики</t>
  </si>
  <si>
    <t>403</t>
  </si>
  <si>
    <t>депозити</t>
  </si>
  <si>
    <t>404</t>
  </si>
  <si>
    <t>Інші надходження (розшифрувати)</t>
  </si>
  <si>
    <t>405</t>
  </si>
  <si>
    <t>Витрати від фінансової діяльності за зобов’язаннями, у т. ч.:</t>
  </si>
  <si>
    <t>406</t>
  </si>
  <si>
    <t>407</t>
  </si>
  <si>
    <t>408</t>
  </si>
  <si>
    <t>409</t>
  </si>
  <si>
    <t>Інші витрати (розшифрувати)</t>
  </si>
  <si>
    <t>410</t>
  </si>
  <si>
    <t>Усього доходів</t>
  </si>
  <si>
    <t>411</t>
  </si>
  <si>
    <t>Усього витрат</t>
  </si>
  <si>
    <t>412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</si>
  <si>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</si>
  <si>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</si>
  <si>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</si>
  <si>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</si>
  <si>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</si>
  <si>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</si>
  <si>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</si>
  <si>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500</t>
  </si>
  <si>
    <t>Первісна вартість основних засобів</t>
  </si>
  <si>
    <t>501</t>
  </si>
  <si>
    <t>Податкова заборгованість</t>
  </si>
  <si>
    <t>502</t>
  </si>
  <si>
    <t>Заборгованість перед працівниками за заробітною платою</t>
  </si>
  <si>
    <t>*Амортизація  (рядок 210)  не включено у собівартість реалізованої продукціїї, подано довідкові дані</t>
  </si>
  <si>
    <t>Директор</t>
  </si>
  <si>
    <t>І.О.Дрожжа</t>
  </si>
  <si>
    <t>(посада)</t>
  </si>
  <si>
    <t xml:space="preserve">   (ініціали, прізвище)    </t>
  </si>
  <si>
    <t xml:space="preserve">                                               </t>
  </si>
  <si>
    <t>витрати інші</t>
  </si>
  <si>
    <t>витрати на відрядження</t>
  </si>
  <si>
    <t>Банківська комісія, держ.реєстрація</t>
  </si>
  <si>
    <t>"____" _______________ 2025 р.</t>
  </si>
  <si>
    <t>ФІНАНСОВИЙ ПЛАН ПІДПРИЄМСТВА НА 2026 рік</t>
  </si>
  <si>
    <t>Неопераційний дохід (від амортизації)</t>
  </si>
  <si>
    <t>Цільовий інший операційний дохід</t>
  </si>
  <si>
    <t>Дохід з місцевого бюджету  за цільовою програмою "Фінансова підтримка КНП " Зачепилівська ЦЛ" Зачепилівської селищної  ради Харківської області в 2026-2030 р."</t>
  </si>
  <si>
    <t>LXVII  сесія VIII скликання</t>
  </si>
  <si>
    <t>05 грудня 2025 р. № 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</si>
</sst>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_);_(* \(#,##0.0\);_(* &quot;-&quot;_);_(@_)"/>
    <numFmt numFmtId="166" formatCode="_-* #,##0.0\ _₽_-;\-* #,##0.0\ _₽_-;_-* &quot;-&quot;?\ _₽_-;_-@_-"/>
    <numFmt numFmtId="167" formatCode="_-* #,##0.0\ _₴_-;\-* #,##0.0\ _₴_-;_-* &quot;-&quot;?\ _₴_-;_-@_-"/>
    <numFmt numFmtId="168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ont="1" applyFill="1" applyBorder="1"/>
    <xf numFmtId="0" fontId="1" fillId="2" borderId="7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3" fontId="1" fillId="2" borderId="7" xfId="0" quotePrefix="1" applyNumberFormat="1" applyFont="1" applyFill="1" applyBorder="1" applyAlignment="1">
      <alignment horizontal="center" vertical="center"/>
    </xf>
    <xf numFmtId="4" fontId="5" fillId="2" borderId="7" xfId="0" quotePrefix="1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7" xfId="0" quotePrefix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7" xfId="0" quotePrefix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" fillId="2" borderId="7" xfId="0" quotePrefix="1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7" xfId="0" quotePrefix="1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7" fontId="1" fillId="2" borderId="7" xfId="0" applyNumberFormat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quotePrefix="1" applyFont="1" applyFill="1" applyBorder="1" applyAlignment="1">
      <alignment horizontal="center" vertical="center"/>
    </xf>
    <xf numFmtId="168" fontId="1" fillId="2" borderId="0" xfId="0" applyNumberFormat="1" applyFont="1" applyFill="1" applyBorder="1" applyAlignment="1">
      <alignment horizontal="left" vertical="center" wrapText="1"/>
    </xf>
    <xf numFmtId="168" fontId="5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0" xfId="0" applyFont="1" applyFill="1" applyAlignment="1">
      <alignment horizontal="center" vertical="center"/>
    </xf>
    <xf numFmtId="168" fontId="1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4" fontId="4" fillId="2" borderId="7" xfId="0" quotePrefix="1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165" fontId="1" fillId="2" borderId="7" xfId="0" quotePrefix="1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vertical="center" wrapText="1"/>
    </xf>
    <xf numFmtId="166" fontId="5" fillId="2" borderId="7" xfId="0" applyNumberFormat="1" applyFont="1" applyFill="1" applyBorder="1" applyAlignment="1">
      <alignment horizontal="left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1060;&#1110;&#1085;%20&#1087;&#1083;&#1072;&#1085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Фін план"/>
      <sheetName val="субвенція"/>
      <sheetName val="місцевий"/>
      <sheetName val="оренда"/>
      <sheetName val="благодійні"/>
      <sheetName val="платні послуги"/>
      <sheetName val="НСЗУ"/>
      <sheetName val="1.1. Інша інфо_1"/>
      <sheetName val="1.2. Інша інфо_2"/>
    </sheetNames>
    <sheetDataSet>
      <sheetData sheetId="0"/>
      <sheetData sheetId="1">
        <row r="73">
          <cell r="F73">
            <v>0</v>
          </cell>
        </row>
      </sheetData>
      <sheetData sheetId="2">
        <row r="65">
          <cell r="F65">
            <v>0</v>
          </cell>
          <cell r="G65">
            <v>0</v>
          </cell>
          <cell r="H65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102">
          <cell r="G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</row>
        <row r="105"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F108">
            <v>0</v>
          </cell>
          <cell r="G108">
            <v>0</v>
          </cell>
          <cell r="I108">
            <v>0</v>
          </cell>
        </row>
      </sheetData>
      <sheetData sheetId="3"/>
      <sheetData sheetId="4">
        <row r="73">
          <cell r="G73">
            <v>0</v>
          </cell>
        </row>
      </sheetData>
      <sheetData sheetId="5">
        <row r="55">
          <cell r="G55">
            <v>0</v>
          </cell>
        </row>
        <row r="57">
          <cell r="G57">
            <v>0</v>
          </cell>
        </row>
        <row r="96">
          <cell r="I96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F105">
            <v>0</v>
          </cell>
          <cell r="G105">
            <v>0</v>
          </cell>
        </row>
      </sheetData>
      <sheetData sheetId="6">
        <row r="48">
          <cell r="F48">
            <v>2650000</v>
          </cell>
        </row>
        <row r="53">
          <cell r="I53">
            <v>70000</v>
          </cell>
        </row>
        <row r="54">
          <cell r="I54">
            <v>5000</v>
          </cell>
        </row>
        <row r="55">
          <cell r="I55">
            <v>50000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9000</v>
          </cell>
        </row>
        <row r="62">
          <cell r="G62">
            <v>0</v>
          </cell>
          <cell r="H62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I65">
            <v>5000</v>
          </cell>
        </row>
        <row r="68">
          <cell r="F68">
            <v>5000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81">
          <cell r="H81">
            <v>1500</v>
          </cell>
          <cell r="I81">
            <v>1500</v>
          </cell>
        </row>
        <row r="82">
          <cell r="F82">
            <v>1500</v>
          </cell>
          <cell r="G82">
            <v>1500</v>
          </cell>
        </row>
        <row r="90">
          <cell r="G90">
            <v>2000</v>
          </cell>
          <cell r="H90">
            <v>2000</v>
          </cell>
          <cell r="I90">
            <v>2000</v>
          </cell>
        </row>
        <row r="92">
          <cell r="I92">
            <v>5000</v>
          </cell>
        </row>
        <row r="93">
          <cell r="F93">
            <v>0</v>
          </cell>
          <cell r="G93">
            <v>0</v>
          </cell>
        </row>
        <row r="95">
          <cell r="G95">
            <v>0</v>
          </cell>
        </row>
        <row r="100">
          <cell r="I100">
            <v>450000</v>
          </cell>
        </row>
        <row r="106">
          <cell r="I106">
            <v>0</v>
          </cell>
        </row>
        <row r="108">
          <cell r="F108">
            <v>0</v>
          </cell>
          <cell r="G108">
            <v>0</v>
          </cell>
          <cell r="I108">
            <v>0</v>
          </cell>
        </row>
        <row r="109">
          <cell r="F109">
            <v>0</v>
          </cell>
          <cell r="G109">
            <v>0</v>
          </cell>
        </row>
        <row r="112">
          <cell r="H112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9"/>
  <sheetViews>
    <sheetView tabSelected="1" topLeftCell="A64" zoomScale="70" zoomScaleNormal="70" workbookViewId="0">
      <selection activeCell="G12" sqref="G12"/>
    </sheetView>
  </sheetViews>
  <sheetFormatPr defaultColWidth="9.08984375" defaultRowHeight="18" x14ac:dyDescent="0.35"/>
  <cols>
    <col min="1" max="1" width="81.6328125" style="1" customWidth="1"/>
    <col min="2" max="2" width="11.08984375" style="2" customWidth="1"/>
    <col min="3" max="3" width="12.90625" style="2" customWidth="1"/>
    <col min="4" max="4" width="18.54296875" style="2" customWidth="1"/>
    <col min="5" max="5" width="19" style="1" customWidth="1"/>
    <col min="6" max="6" width="20.36328125" style="1" customWidth="1"/>
    <col min="7" max="7" width="18" style="1" customWidth="1"/>
    <col min="8" max="8" width="18.54296875" style="1" customWidth="1"/>
    <col min="9" max="9" width="21.90625" style="1" customWidth="1"/>
    <col min="10" max="10" width="9.08984375" style="1"/>
    <col min="11" max="11" width="16.6328125" style="1" bestFit="1" customWidth="1"/>
    <col min="12" max="256" width="9.08984375" style="1"/>
    <col min="257" max="257" width="101" style="1" customWidth="1"/>
    <col min="258" max="258" width="11.08984375" style="1" customWidth="1"/>
    <col min="259" max="259" width="12.90625" style="1" customWidth="1"/>
    <col min="260" max="260" width="18.54296875" style="1" customWidth="1"/>
    <col min="261" max="261" width="19" style="1" customWidth="1"/>
    <col min="262" max="262" width="20.36328125" style="1" customWidth="1"/>
    <col min="263" max="263" width="18" style="1" customWidth="1"/>
    <col min="264" max="264" width="18.54296875" style="1" customWidth="1"/>
    <col min="265" max="265" width="21.90625" style="1" customWidth="1"/>
    <col min="266" max="266" width="9.08984375" style="1"/>
    <col min="267" max="267" width="16.6328125" style="1" bestFit="1" customWidth="1"/>
    <col min="268" max="512" width="9.08984375" style="1"/>
    <col min="513" max="513" width="101" style="1" customWidth="1"/>
    <col min="514" max="514" width="11.08984375" style="1" customWidth="1"/>
    <col min="515" max="515" width="12.90625" style="1" customWidth="1"/>
    <col min="516" max="516" width="18.54296875" style="1" customWidth="1"/>
    <col min="517" max="517" width="19" style="1" customWidth="1"/>
    <col min="518" max="518" width="20.36328125" style="1" customWidth="1"/>
    <col min="519" max="519" width="18" style="1" customWidth="1"/>
    <col min="520" max="520" width="18.54296875" style="1" customWidth="1"/>
    <col min="521" max="521" width="21.90625" style="1" customWidth="1"/>
    <col min="522" max="522" width="9.08984375" style="1"/>
    <col min="523" max="523" width="16.6328125" style="1" bestFit="1" customWidth="1"/>
    <col min="524" max="768" width="9.08984375" style="1"/>
    <col min="769" max="769" width="101" style="1" customWidth="1"/>
    <col min="770" max="770" width="11.08984375" style="1" customWidth="1"/>
    <col min="771" max="771" width="12.90625" style="1" customWidth="1"/>
    <col min="772" max="772" width="18.54296875" style="1" customWidth="1"/>
    <col min="773" max="773" width="19" style="1" customWidth="1"/>
    <col min="774" max="774" width="20.36328125" style="1" customWidth="1"/>
    <col min="775" max="775" width="18" style="1" customWidth="1"/>
    <col min="776" max="776" width="18.54296875" style="1" customWidth="1"/>
    <col min="777" max="777" width="21.90625" style="1" customWidth="1"/>
    <col min="778" max="778" width="9.08984375" style="1"/>
    <col min="779" max="779" width="16.6328125" style="1" bestFit="1" customWidth="1"/>
    <col min="780" max="1024" width="9.08984375" style="1"/>
    <col min="1025" max="1025" width="101" style="1" customWidth="1"/>
    <col min="1026" max="1026" width="11.08984375" style="1" customWidth="1"/>
    <col min="1027" max="1027" width="12.90625" style="1" customWidth="1"/>
    <col min="1028" max="1028" width="18.54296875" style="1" customWidth="1"/>
    <col min="1029" max="1029" width="19" style="1" customWidth="1"/>
    <col min="1030" max="1030" width="20.36328125" style="1" customWidth="1"/>
    <col min="1031" max="1031" width="18" style="1" customWidth="1"/>
    <col min="1032" max="1032" width="18.54296875" style="1" customWidth="1"/>
    <col min="1033" max="1033" width="21.90625" style="1" customWidth="1"/>
    <col min="1034" max="1034" width="9.08984375" style="1"/>
    <col min="1035" max="1035" width="16.6328125" style="1" bestFit="1" customWidth="1"/>
    <col min="1036" max="1280" width="9.08984375" style="1"/>
    <col min="1281" max="1281" width="101" style="1" customWidth="1"/>
    <col min="1282" max="1282" width="11.08984375" style="1" customWidth="1"/>
    <col min="1283" max="1283" width="12.90625" style="1" customWidth="1"/>
    <col min="1284" max="1284" width="18.54296875" style="1" customWidth="1"/>
    <col min="1285" max="1285" width="19" style="1" customWidth="1"/>
    <col min="1286" max="1286" width="20.36328125" style="1" customWidth="1"/>
    <col min="1287" max="1287" width="18" style="1" customWidth="1"/>
    <col min="1288" max="1288" width="18.54296875" style="1" customWidth="1"/>
    <col min="1289" max="1289" width="21.90625" style="1" customWidth="1"/>
    <col min="1290" max="1290" width="9.08984375" style="1"/>
    <col min="1291" max="1291" width="16.6328125" style="1" bestFit="1" customWidth="1"/>
    <col min="1292" max="1536" width="9.08984375" style="1"/>
    <col min="1537" max="1537" width="101" style="1" customWidth="1"/>
    <col min="1538" max="1538" width="11.08984375" style="1" customWidth="1"/>
    <col min="1539" max="1539" width="12.90625" style="1" customWidth="1"/>
    <col min="1540" max="1540" width="18.54296875" style="1" customWidth="1"/>
    <col min="1541" max="1541" width="19" style="1" customWidth="1"/>
    <col min="1542" max="1542" width="20.36328125" style="1" customWidth="1"/>
    <col min="1543" max="1543" width="18" style="1" customWidth="1"/>
    <col min="1544" max="1544" width="18.54296875" style="1" customWidth="1"/>
    <col min="1545" max="1545" width="21.90625" style="1" customWidth="1"/>
    <col min="1546" max="1546" width="9.08984375" style="1"/>
    <col min="1547" max="1547" width="16.6328125" style="1" bestFit="1" customWidth="1"/>
    <col min="1548" max="1792" width="9.08984375" style="1"/>
    <col min="1793" max="1793" width="101" style="1" customWidth="1"/>
    <col min="1794" max="1794" width="11.08984375" style="1" customWidth="1"/>
    <col min="1795" max="1795" width="12.90625" style="1" customWidth="1"/>
    <col min="1796" max="1796" width="18.54296875" style="1" customWidth="1"/>
    <col min="1797" max="1797" width="19" style="1" customWidth="1"/>
    <col min="1798" max="1798" width="20.36328125" style="1" customWidth="1"/>
    <col min="1799" max="1799" width="18" style="1" customWidth="1"/>
    <col min="1800" max="1800" width="18.54296875" style="1" customWidth="1"/>
    <col min="1801" max="1801" width="21.90625" style="1" customWidth="1"/>
    <col min="1802" max="1802" width="9.08984375" style="1"/>
    <col min="1803" max="1803" width="16.6328125" style="1" bestFit="1" customWidth="1"/>
    <col min="1804" max="2048" width="9.08984375" style="1"/>
    <col min="2049" max="2049" width="101" style="1" customWidth="1"/>
    <col min="2050" max="2050" width="11.08984375" style="1" customWidth="1"/>
    <col min="2051" max="2051" width="12.90625" style="1" customWidth="1"/>
    <col min="2052" max="2052" width="18.54296875" style="1" customWidth="1"/>
    <col min="2053" max="2053" width="19" style="1" customWidth="1"/>
    <col min="2054" max="2054" width="20.36328125" style="1" customWidth="1"/>
    <col min="2055" max="2055" width="18" style="1" customWidth="1"/>
    <col min="2056" max="2056" width="18.54296875" style="1" customWidth="1"/>
    <col min="2057" max="2057" width="21.90625" style="1" customWidth="1"/>
    <col min="2058" max="2058" width="9.08984375" style="1"/>
    <col min="2059" max="2059" width="16.6328125" style="1" bestFit="1" customWidth="1"/>
    <col min="2060" max="2304" width="9.08984375" style="1"/>
    <col min="2305" max="2305" width="101" style="1" customWidth="1"/>
    <col min="2306" max="2306" width="11.08984375" style="1" customWidth="1"/>
    <col min="2307" max="2307" width="12.90625" style="1" customWidth="1"/>
    <col min="2308" max="2308" width="18.54296875" style="1" customWidth="1"/>
    <col min="2309" max="2309" width="19" style="1" customWidth="1"/>
    <col min="2310" max="2310" width="20.36328125" style="1" customWidth="1"/>
    <col min="2311" max="2311" width="18" style="1" customWidth="1"/>
    <col min="2312" max="2312" width="18.54296875" style="1" customWidth="1"/>
    <col min="2313" max="2313" width="21.90625" style="1" customWidth="1"/>
    <col min="2314" max="2314" width="9.08984375" style="1"/>
    <col min="2315" max="2315" width="16.6328125" style="1" bestFit="1" customWidth="1"/>
    <col min="2316" max="2560" width="9.08984375" style="1"/>
    <col min="2561" max="2561" width="101" style="1" customWidth="1"/>
    <col min="2562" max="2562" width="11.08984375" style="1" customWidth="1"/>
    <col min="2563" max="2563" width="12.90625" style="1" customWidth="1"/>
    <col min="2564" max="2564" width="18.54296875" style="1" customWidth="1"/>
    <col min="2565" max="2565" width="19" style="1" customWidth="1"/>
    <col min="2566" max="2566" width="20.36328125" style="1" customWidth="1"/>
    <col min="2567" max="2567" width="18" style="1" customWidth="1"/>
    <col min="2568" max="2568" width="18.54296875" style="1" customWidth="1"/>
    <col min="2569" max="2569" width="21.90625" style="1" customWidth="1"/>
    <col min="2570" max="2570" width="9.08984375" style="1"/>
    <col min="2571" max="2571" width="16.6328125" style="1" bestFit="1" customWidth="1"/>
    <col min="2572" max="2816" width="9.08984375" style="1"/>
    <col min="2817" max="2817" width="101" style="1" customWidth="1"/>
    <col min="2818" max="2818" width="11.08984375" style="1" customWidth="1"/>
    <col min="2819" max="2819" width="12.90625" style="1" customWidth="1"/>
    <col min="2820" max="2820" width="18.54296875" style="1" customWidth="1"/>
    <col min="2821" max="2821" width="19" style="1" customWidth="1"/>
    <col min="2822" max="2822" width="20.36328125" style="1" customWidth="1"/>
    <col min="2823" max="2823" width="18" style="1" customWidth="1"/>
    <col min="2824" max="2824" width="18.54296875" style="1" customWidth="1"/>
    <col min="2825" max="2825" width="21.90625" style="1" customWidth="1"/>
    <col min="2826" max="2826" width="9.08984375" style="1"/>
    <col min="2827" max="2827" width="16.6328125" style="1" bestFit="1" customWidth="1"/>
    <col min="2828" max="3072" width="9.08984375" style="1"/>
    <col min="3073" max="3073" width="101" style="1" customWidth="1"/>
    <col min="3074" max="3074" width="11.08984375" style="1" customWidth="1"/>
    <col min="3075" max="3075" width="12.90625" style="1" customWidth="1"/>
    <col min="3076" max="3076" width="18.54296875" style="1" customWidth="1"/>
    <col min="3077" max="3077" width="19" style="1" customWidth="1"/>
    <col min="3078" max="3078" width="20.36328125" style="1" customWidth="1"/>
    <col min="3079" max="3079" width="18" style="1" customWidth="1"/>
    <col min="3080" max="3080" width="18.54296875" style="1" customWidth="1"/>
    <col min="3081" max="3081" width="21.90625" style="1" customWidth="1"/>
    <col min="3082" max="3082" width="9.08984375" style="1"/>
    <col min="3083" max="3083" width="16.6328125" style="1" bestFit="1" customWidth="1"/>
    <col min="3084" max="3328" width="9.08984375" style="1"/>
    <col min="3329" max="3329" width="101" style="1" customWidth="1"/>
    <col min="3330" max="3330" width="11.08984375" style="1" customWidth="1"/>
    <col min="3331" max="3331" width="12.90625" style="1" customWidth="1"/>
    <col min="3332" max="3332" width="18.54296875" style="1" customWidth="1"/>
    <col min="3333" max="3333" width="19" style="1" customWidth="1"/>
    <col min="3334" max="3334" width="20.36328125" style="1" customWidth="1"/>
    <col min="3335" max="3335" width="18" style="1" customWidth="1"/>
    <col min="3336" max="3336" width="18.54296875" style="1" customWidth="1"/>
    <col min="3337" max="3337" width="21.90625" style="1" customWidth="1"/>
    <col min="3338" max="3338" width="9.08984375" style="1"/>
    <col min="3339" max="3339" width="16.6328125" style="1" bestFit="1" customWidth="1"/>
    <col min="3340" max="3584" width="9.08984375" style="1"/>
    <col min="3585" max="3585" width="101" style="1" customWidth="1"/>
    <col min="3586" max="3586" width="11.08984375" style="1" customWidth="1"/>
    <col min="3587" max="3587" width="12.90625" style="1" customWidth="1"/>
    <col min="3588" max="3588" width="18.54296875" style="1" customWidth="1"/>
    <col min="3589" max="3589" width="19" style="1" customWidth="1"/>
    <col min="3590" max="3590" width="20.36328125" style="1" customWidth="1"/>
    <col min="3591" max="3591" width="18" style="1" customWidth="1"/>
    <col min="3592" max="3592" width="18.54296875" style="1" customWidth="1"/>
    <col min="3593" max="3593" width="21.90625" style="1" customWidth="1"/>
    <col min="3594" max="3594" width="9.08984375" style="1"/>
    <col min="3595" max="3595" width="16.6328125" style="1" bestFit="1" customWidth="1"/>
    <col min="3596" max="3840" width="9.08984375" style="1"/>
    <col min="3841" max="3841" width="101" style="1" customWidth="1"/>
    <col min="3842" max="3842" width="11.08984375" style="1" customWidth="1"/>
    <col min="3843" max="3843" width="12.90625" style="1" customWidth="1"/>
    <col min="3844" max="3844" width="18.54296875" style="1" customWidth="1"/>
    <col min="3845" max="3845" width="19" style="1" customWidth="1"/>
    <col min="3846" max="3846" width="20.36328125" style="1" customWidth="1"/>
    <col min="3847" max="3847" width="18" style="1" customWidth="1"/>
    <col min="3848" max="3848" width="18.54296875" style="1" customWidth="1"/>
    <col min="3849" max="3849" width="21.90625" style="1" customWidth="1"/>
    <col min="3850" max="3850" width="9.08984375" style="1"/>
    <col min="3851" max="3851" width="16.6328125" style="1" bestFit="1" customWidth="1"/>
    <col min="3852" max="4096" width="9.08984375" style="1"/>
    <col min="4097" max="4097" width="101" style="1" customWidth="1"/>
    <col min="4098" max="4098" width="11.08984375" style="1" customWidth="1"/>
    <col min="4099" max="4099" width="12.90625" style="1" customWidth="1"/>
    <col min="4100" max="4100" width="18.54296875" style="1" customWidth="1"/>
    <col min="4101" max="4101" width="19" style="1" customWidth="1"/>
    <col min="4102" max="4102" width="20.36328125" style="1" customWidth="1"/>
    <col min="4103" max="4103" width="18" style="1" customWidth="1"/>
    <col min="4104" max="4104" width="18.54296875" style="1" customWidth="1"/>
    <col min="4105" max="4105" width="21.90625" style="1" customWidth="1"/>
    <col min="4106" max="4106" width="9.08984375" style="1"/>
    <col min="4107" max="4107" width="16.6328125" style="1" bestFit="1" customWidth="1"/>
    <col min="4108" max="4352" width="9.08984375" style="1"/>
    <col min="4353" max="4353" width="101" style="1" customWidth="1"/>
    <col min="4354" max="4354" width="11.08984375" style="1" customWidth="1"/>
    <col min="4355" max="4355" width="12.90625" style="1" customWidth="1"/>
    <col min="4356" max="4356" width="18.54296875" style="1" customWidth="1"/>
    <col min="4357" max="4357" width="19" style="1" customWidth="1"/>
    <col min="4358" max="4358" width="20.36328125" style="1" customWidth="1"/>
    <col min="4359" max="4359" width="18" style="1" customWidth="1"/>
    <col min="4360" max="4360" width="18.54296875" style="1" customWidth="1"/>
    <col min="4361" max="4361" width="21.90625" style="1" customWidth="1"/>
    <col min="4362" max="4362" width="9.08984375" style="1"/>
    <col min="4363" max="4363" width="16.6328125" style="1" bestFit="1" customWidth="1"/>
    <col min="4364" max="4608" width="9.08984375" style="1"/>
    <col min="4609" max="4609" width="101" style="1" customWidth="1"/>
    <col min="4610" max="4610" width="11.08984375" style="1" customWidth="1"/>
    <col min="4611" max="4611" width="12.90625" style="1" customWidth="1"/>
    <col min="4612" max="4612" width="18.54296875" style="1" customWidth="1"/>
    <col min="4613" max="4613" width="19" style="1" customWidth="1"/>
    <col min="4614" max="4614" width="20.36328125" style="1" customWidth="1"/>
    <col min="4615" max="4615" width="18" style="1" customWidth="1"/>
    <col min="4616" max="4616" width="18.54296875" style="1" customWidth="1"/>
    <col min="4617" max="4617" width="21.90625" style="1" customWidth="1"/>
    <col min="4618" max="4618" width="9.08984375" style="1"/>
    <col min="4619" max="4619" width="16.6328125" style="1" bestFit="1" customWidth="1"/>
    <col min="4620" max="4864" width="9.08984375" style="1"/>
    <col min="4865" max="4865" width="101" style="1" customWidth="1"/>
    <col min="4866" max="4866" width="11.08984375" style="1" customWidth="1"/>
    <col min="4867" max="4867" width="12.90625" style="1" customWidth="1"/>
    <col min="4868" max="4868" width="18.54296875" style="1" customWidth="1"/>
    <col min="4869" max="4869" width="19" style="1" customWidth="1"/>
    <col min="4870" max="4870" width="20.36328125" style="1" customWidth="1"/>
    <col min="4871" max="4871" width="18" style="1" customWidth="1"/>
    <col min="4872" max="4872" width="18.54296875" style="1" customWidth="1"/>
    <col min="4873" max="4873" width="21.90625" style="1" customWidth="1"/>
    <col min="4874" max="4874" width="9.08984375" style="1"/>
    <col min="4875" max="4875" width="16.6328125" style="1" bestFit="1" customWidth="1"/>
    <col min="4876" max="5120" width="9.08984375" style="1"/>
    <col min="5121" max="5121" width="101" style="1" customWidth="1"/>
    <col min="5122" max="5122" width="11.08984375" style="1" customWidth="1"/>
    <col min="5123" max="5123" width="12.90625" style="1" customWidth="1"/>
    <col min="5124" max="5124" width="18.54296875" style="1" customWidth="1"/>
    <col min="5125" max="5125" width="19" style="1" customWidth="1"/>
    <col min="5126" max="5126" width="20.36328125" style="1" customWidth="1"/>
    <col min="5127" max="5127" width="18" style="1" customWidth="1"/>
    <col min="5128" max="5128" width="18.54296875" style="1" customWidth="1"/>
    <col min="5129" max="5129" width="21.90625" style="1" customWidth="1"/>
    <col min="5130" max="5130" width="9.08984375" style="1"/>
    <col min="5131" max="5131" width="16.6328125" style="1" bestFit="1" customWidth="1"/>
    <col min="5132" max="5376" width="9.08984375" style="1"/>
    <col min="5377" max="5377" width="101" style="1" customWidth="1"/>
    <col min="5378" max="5378" width="11.08984375" style="1" customWidth="1"/>
    <col min="5379" max="5379" width="12.90625" style="1" customWidth="1"/>
    <col min="5380" max="5380" width="18.54296875" style="1" customWidth="1"/>
    <col min="5381" max="5381" width="19" style="1" customWidth="1"/>
    <col min="5382" max="5382" width="20.36328125" style="1" customWidth="1"/>
    <col min="5383" max="5383" width="18" style="1" customWidth="1"/>
    <col min="5384" max="5384" width="18.54296875" style="1" customWidth="1"/>
    <col min="5385" max="5385" width="21.90625" style="1" customWidth="1"/>
    <col min="5386" max="5386" width="9.08984375" style="1"/>
    <col min="5387" max="5387" width="16.6328125" style="1" bestFit="1" customWidth="1"/>
    <col min="5388" max="5632" width="9.08984375" style="1"/>
    <col min="5633" max="5633" width="101" style="1" customWidth="1"/>
    <col min="5634" max="5634" width="11.08984375" style="1" customWidth="1"/>
    <col min="5635" max="5635" width="12.90625" style="1" customWidth="1"/>
    <col min="5636" max="5636" width="18.54296875" style="1" customWidth="1"/>
    <col min="5637" max="5637" width="19" style="1" customWidth="1"/>
    <col min="5638" max="5638" width="20.36328125" style="1" customWidth="1"/>
    <col min="5639" max="5639" width="18" style="1" customWidth="1"/>
    <col min="5640" max="5640" width="18.54296875" style="1" customWidth="1"/>
    <col min="5641" max="5641" width="21.90625" style="1" customWidth="1"/>
    <col min="5642" max="5642" width="9.08984375" style="1"/>
    <col min="5643" max="5643" width="16.6328125" style="1" bestFit="1" customWidth="1"/>
    <col min="5644" max="5888" width="9.08984375" style="1"/>
    <col min="5889" max="5889" width="101" style="1" customWidth="1"/>
    <col min="5890" max="5890" width="11.08984375" style="1" customWidth="1"/>
    <col min="5891" max="5891" width="12.90625" style="1" customWidth="1"/>
    <col min="5892" max="5892" width="18.54296875" style="1" customWidth="1"/>
    <col min="5893" max="5893" width="19" style="1" customWidth="1"/>
    <col min="5894" max="5894" width="20.36328125" style="1" customWidth="1"/>
    <col min="5895" max="5895" width="18" style="1" customWidth="1"/>
    <col min="5896" max="5896" width="18.54296875" style="1" customWidth="1"/>
    <col min="5897" max="5897" width="21.90625" style="1" customWidth="1"/>
    <col min="5898" max="5898" width="9.08984375" style="1"/>
    <col min="5899" max="5899" width="16.6328125" style="1" bestFit="1" customWidth="1"/>
    <col min="5900" max="6144" width="9.08984375" style="1"/>
    <col min="6145" max="6145" width="101" style="1" customWidth="1"/>
    <col min="6146" max="6146" width="11.08984375" style="1" customWidth="1"/>
    <col min="6147" max="6147" width="12.90625" style="1" customWidth="1"/>
    <col min="6148" max="6148" width="18.54296875" style="1" customWidth="1"/>
    <col min="6149" max="6149" width="19" style="1" customWidth="1"/>
    <col min="6150" max="6150" width="20.36328125" style="1" customWidth="1"/>
    <col min="6151" max="6151" width="18" style="1" customWidth="1"/>
    <col min="6152" max="6152" width="18.54296875" style="1" customWidth="1"/>
    <col min="6153" max="6153" width="21.90625" style="1" customWidth="1"/>
    <col min="6154" max="6154" width="9.08984375" style="1"/>
    <col min="6155" max="6155" width="16.6328125" style="1" bestFit="1" customWidth="1"/>
    <col min="6156" max="6400" width="9.08984375" style="1"/>
    <col min="6401" max="6401" width="101" style="1" customWidth="1"/>
    <col min="6402" max="6402" width="11.08984375" style="1" customWidth="1"/>
    <col min="6403" max="6403" width="12.90625" style="1" customWidth="1"/>
    <col min="6404" max="6404" width="18.54296875" style="1" customWidth="1"/>
    <col min="6405" max="6405" width="19" style="1" customWidth="1"/>
    <col min="6406" max="6406" width="20.36328125" style="1" customWidth="1"/>
    <col min="6407" max="6407" width="18" style="1" customWidth="1"/>
    <col min="6408" max="6408" width="18.54296875" style="1" customWidth="1"/>
    <col min="6409" max="6409" width="21.90625" style="1" customWidth="1"/>
    <col min="6410" max="6410" width="9.08984375" style="1"/>
    <col min="6411" max="6411" width="16.6328125" style="1" bestFit="1" customWidth="1"/>
    <col min="6412" max="6656" width="9.08984375" style="1"/>
    <col min="6657" max="6657" width="101" style="1" customWidth="1"/>
    <col min="6658" max="6658" width="11.08984375" style="1" customWidth="1"/>
    <col min="6659" max="6659" width="12.90625" style="1" customWidth="1"/>
    <col min="6660" max="6660" width="18.54296875" style="1" customWidth="1"/>
    <col min="6661" max="6661" width="19" style="1" customWidth="1"/>
    <col min="6662" max="6662" width="20.36328125" style="1" customWidth="1"/>
    <col min="6663" max="6663" width="18" style="1" customWidth="1"/>
    <col min="6664" max="6664" width="18.54296875" style="1" customWidth="1"/>
    <col min="6665" max="6665" width="21.90625" style="1" customWidth="1"/>
    <col min="6666" max="6666" width="9.08984375" style="1"/>
    <col min="6667" max="6667" width="16.6328125" style="1" bestFit="1" customWidth="1"/>
    <col min="6668" max="6912" width="9.08984375" style="1"/>
    <col min="6913" max="6913" width="101" style="1" customWidth="1"/>
    <col min="6914" max="6914" width="11.08984375" style="1" customWidth="1"/>
    <col min="6915" max="6915" width="12.90625" style="1" customWidth="1"/>
    <col min="6916" max="6916" width="18.54296875" style="1" customWidth="1"/>
    <col min="6917" max="6917" width="19" style="1" customWidth="1"/>
    <col min="6918" max="6918" width="20.36328125" style="1" customWidth="1"/>
    <col min="6919" max="6919" width="18" style="1" customWidth="1"/>
    <col min="6920" max="6920" width="18.54296875" style="1" customWidth="1"/>
    <col min="6921" max="6921" width="21.90625" style="1" customWidth="1"/>
    <col min="6922" max="6922" width="9.08984375" style="1"/>
    <col min="6923" max="6923" width="16.6328125" style="1" bestFit="1" customWidth="1"/>
    <col min="6924" max="7168" width="9.08984375" style="1"/>
    <col min="7169" max="7169" width="101" style="1" customWidth="1"/>
    <col min="7170" max="7170" width="11.08984375" style="1" customWidth="1"/>
    <col min="7171" max="7171" width="12.90625" style="1" customWidth="1"/>
    <col min="7172" max="7172" width="18.54296875" style="1" customWidth="1"/>
    <col min="7173" max="7173" width="19" style="1" customWidth="1"/>
    <col min="7174" max="7174" width="20.36328125" style="1" customWidth="1"/>
    <col min="7175" max="7175" width="18" style="1" customWidth="1"/>
    <col min="7176" max="7176" width="18.54296875" style="1" customWidth="1"/>
    <col min="7177" max="7177" width="21.90625" style="1" customWidth="1"/>
    <col min="7178" max="7178" width="9.08984375" style="1"/>
    <col min="7179" max="7179" width="16.6328125" style="1" bestFit="1" customWidth="1"/>
    <col min="7180" max="7424" width="9.08984375" style="1"/>
    <col min="7425" max="7425" width="101" style="1" customWidth="1"/>
    <col min="7426" max="7426" width="11.08984375" style="1" customWidth="1"/>
    <col min="7427" max="7427" width="12.90625" style="1" customWidth="1"/>
    <col min="7428" max="7428" width="18.54296875" style="1" customWidth="1"/>
    <col min="7429" max="7429" width="19" style="1" customWidth="1"/>
    <col min="7430" max="7430" width="20.36328125" style="1" customWidth="1"/>
    <col min="7431" max="7431" width="18" style="1" customWidth="1"/>
    <col min="7432" max="7432" width="18.54296875" style="1" customWidth="1"/>
    <col min="7433" max="7433" width="21.90625" style="1" customWidth="1"/>
    <col min="7434" max="7434" width="9.08984375" style="1"/>
    <col min="7435" max="7435" width="16.6328125" style="1" bestFit="1" customWidth="1"/>
    <col min="7436" max="7680" width="9.08984375" style="1"/>
    <col min="7681" max="7681" width="101" style="1" customWidth="1"/>
    <col min="7682" max="7682" width="11.08984375" style="1" customWidth="1"/>
    <col min="7683" max="7683" width="12.90625" style="1" customWidth="1"/>
    <col min="7684" max="7684" width="18.54296875" style="1" customWidth="1"/>
    <col min="7685" max="7685" width="19" style="1" customWidth="1"/>
    <col min="7686" max="7686" width="20.36328125" style="1" customWidth="1"/>
    <col min="7687" max="7687" width="18" style="1" customWidth="1"/>
    <col min="7688" max="7688" width="18.54296875" style="1" customWidth="1"/>
    <col min="7689" max="7689" width="21.90625" style="1" customWidth="1"/>
    <col min="7690" max="7690" width="9.08984375" style="1"/>
    <col min="7691" max="7691" width="16.6328125" style="1" bestFit="1" customWidth="1"/>
    <col min="7692" max="7936" width="9.08984375" style="1"/>
    <col min="7937" max="7937" width="101" style="1" customWidth="1"/>
    <col min="7938" max="7938" width="11.08984375" style="1" customWidth="1"/>
    <col min="7939" max="7939" width="12.90625" style="1" customWidth="1"/>
    <col min="7940" max="7940" width="18.54296875" style="1" customWidth="1"/>
    <col min="7941" max="7941" width="19" style="1" customWidth="1"/>
    <col min="7942" max="7942" width="20.36328125" style="1" customWidth="1"/>
    <col min="7943" max="7943" width="18" style="1" customWidth="1"/>
    <col min="7944" max="7944" width="18.54296875" style="1" customWidth="1"/>
    <col min="7945" max="7945" width="21.90625" style="1" customWidth="1"/>
    <col min="7946" max="7946" width="9.08984375" style="1"/>
    <col min="7947" max="7947" width="16.6328125" style="1" bestFit="1" customWidth="1"/>
    <col min="7948" max="8192" width="9.08984375" style="1"/>
    <col min="8193" max="8193" width="101" style="1" customWidth="1"/>
    <col min="8194" max="8194" width="11.08984375" style="1" customWidth="1"/>
    <col min="8195" max="8195" width="12.90625" style="1" customWidth="1"/>
    <col min="8196" max="8196" width="18.54296875" style="1" customWidth="1"/>
    <col min="8197" max="8197" width="19" style="1" customWidth="1"/>
    <col min="8198" max="8198" width="20.36328125" style="1" customWidth="1"/>
    <col min="8199" max="8199" width="18" style="1" customWidth="1"/>
    <col min="8200" max="8200" width="18.54296875" style="1" customWidth="1"/>
    <col min="8201" max="8201" width="21.90625" style="1" customWidth="1"/>
    <col min="8202" max="8202" width="9.08984375" style="1"/>
    <col min="8203" max="8203" width="16.6328125" style="1" bestFit="1" customWidth="1"/>
    <col min="8204" max="8448" width="9.08984375" style="1"/>
    <col min="8449" max="8449" width="101" style="1" customWidth="1"/>
    <col min="8450" max="8450" width="11.08984375" style="1" customWidth="1"/>
    <col min="8451" max="8451" width="12.90625" style="1" customWidth="1"/>
    <col min="8452" max="8452" width="18.54296875" style="1" customWidth="1"/>
    <col min="8453" max="8453" width="19" style="1" customWidth="1"/>
    <col min="8454" max="8454" width="20.36328125" style="1" customWidth="1"/>
    <col min="8455" max="8455" width="18" style="1" customWidth="1"/>
    <col min="8456" max="8456" width="18.54296875" style="1" customWidth="1"/>
    <col min="8457" max="8457" width="21.90625" style="1" customWidth="1"/>
    <col min="8458" max="8458" width="9.08984375" style="1"/>
    <col min="8459" max="8459" width="16.6328125" style="1" bestFit="1" customWidth="1"/>
    <col min="8460" max="8704" width="9.08984375" style="1"/>
    <col min="8705" max="8705" width="101" style="1" customWidth="1"/>
    <col min="8706" max="8706" width="11.08984375" style="1" customWidth="1"/>
    <col min="8707" max="8707" width="12.90625" style="1" customWidth="1"/>
    <col min="8708" max="8708" width="18.54296875" style="1" customWidth="1"/>
    <col min="8709" max="8709" width="19" style="1" customWidth="1"/>
    <col min="8710" max="8710" width="20.36328125" style="1" customWidth="1"/>
    <col min="8711" max="8711" width="18" style="1" customWidth="1"/>
    <col min="8712" max="8712" width="18.54296875" style="1" customWidth="1"/>
    <col min="8713" max="8713" width="21.90625" style="1" customWidth="1"/>
    <col min="8714" max="8714" width="9.08984375" style="1"/>
    <col min="8715" max="8715" width="16.6328125" style="1" bestFit="1" customWidth="1"/>
    <col min="8716" max="8960" width="9.08984375" style="1"/>
    <col min="8961" max="8961" width="101" style="1" customWidth="1"/>
    <col min="8962" max="8962" width="11.08984375" style="1" customWidth="1"/>
    <col min="8963" max="8963" width="12.90625" style="1" customWidth="1"/>
    <col min="8964" max="8964" width="18.54296875" style="1" customWidth="1"/>
    <col min="8965" max="8965" width="19" style="1" customWidth="1"/>
    <col min="8966" max="8966" width="20.36328125" style="1" customWidth="1"/>
    <col min="8967" max="8967" width="18" style="1" customWidth="1"/>
    <col min="8968" max="8968" width="18.54296875" style="1" customWidth="1"/>
    <col min="8969" max="8969" width="21.90625" style="1" customWidth="1"/>
    <col min="8970" max="8970" width="9.08984375" style="1"/>
    <col min="8971" max="8971" width="16.6328125" style="1" bestFit="1" customWidth="1"/>
    <col min="8972" max="9216" width="9.08984375" style="1"/>
    <col min="9217" max="9217" width="101" style="1" customWidth="1"/>
    <col min="9218" max="9218" width="11.08984375" style="1" customWidth="1"/>
    <col min="9219" max="9219" width="12.90625" style="1" customWidth="1"/>
    <col min="9220" max="9220" width="18.54296875" style="1" customWidth="1"/>
    <col min="9221" max="9221" width="19" style="1" customWidth="1"/>
    <col min="9222" max="9222" width="20.36328125" style="1" customWidth="1"/>
    <col min="9223" max="9223" width="18" style="1" customWidth="1"/>
    <col min="9224" max="9224" width="18.54296875" style="1" customWidth="1"/>
    <col min="9225" max="9225" width="21.90625" style="1" customWidth="1"/>
    <col min="9226" max="9226" width="9.08984375" style="1"/>
    <col min="9227" max="9227" width="16.6328125" style="1" bestFit="1" customWidth="1"/>
    <col min="9228" max="9472" width="9.08984375" style="1"/>
    <col min="9473" max="9473" width="101" style="1" customWidth="1"/>
    <col min="9474" max="9474" width="11.08984375" style="1" customWidth="1"/>
    <col min="9475" max="9475" width="12.90625" style="1" customWidth="1"/>
    <col min="9476" max="9476" width="18.54296875" style="1" customWidth="1"/>
    <col min="9477" max="9477" width="19" style="1" customWidth="1"/>
    <col min="9478" max="9478" width="20.36328125" style="1" customWidth="1"/>
    <col min="9479" max="9479" width="18" style="1" customWidth="1"/>
    <col min="9480" max="9480" width="18.54296875" style="1" customWidth="1"/>
    <col min="9481" max="9481" width="21.90625" style="1" customWidth="1"/>
    <col min="9482" max="9482" width="9.08984375" style="1"/>
    <col min="9483" max="9483" width="16.6328125" style="1" bestFit="1" customWidth="1"/>
    <col min="9484" max="9728" width="9.08984375" style="1"/>
    <col min="9729" max="9729" width="101" style="1" customWidth="1"/>
    <col min="9730" max="9730" width="11.08984375" style="1" customWidth="1"/>
    <col min="9731" max="9731" width="12.90625" style="1" customWidth="1"/>
    <col min="9732" max="9732" width="18.54296875" style="1" customWidth="1"/>
    <col min="9733" max="9733" width="19" style="1" customWidth="1"/>
    <col min="9734" max="9734" width="20.36328125" style="1" customWidth="1"/>
    <col min="9735" max="9735" width="18" style="1" customWidth="1"/>
    <col min="9736" max="9736" width="18.54296875" style="1" customWidth="1"/>
    <col min="9737" max="9737" width="21.90625" style="1" customWidth="1"/>
    <col min="9738" max="9738" width="9.08984375" style="1"/>
    <col min="9739" max="9739" width="16.6328125" style="1" bestFit="1" customWidth="1"/>
    <col min="9740" max="9984" width="9.08984375" style="1"/>
    <col min="9985" max="9985" width="101" style="1" customWidth="1"/>
    <col min="9986" max="9986" width="11.08984375" style="1" customWidth="1"/>
    <col min="9987" max="9987" width="12.90625" style="1" customWidth="1"/>
    <col min="9988" max="9988" width="18.54296875" style="1" customWidth="1"/>
    <col min="9989" max="9989" width="19" style="1" customWidth="1"/>
    <col min="9990" max="9990" width="20.36328125" style="1" customWidth="1"/>
    <col min="9991" max="9991" width="18" style="1" customWidth="1"/>
    <col min="9992" max="9992" width="18.54296875" style="1" customWidth="1"/>
    <col min="9993" max="9993" width="21.90625" style="1" customWidth="1"/>
    <col min="9994" max="9994" width="9.08984375" style="1"/>
    <col min="9995" max="9995" width="16.6328125" style="1" bestFit="1" customWidth="1"/>
    <col min="9996" max="10240" width="9.08984375" style="1"/>
    <col min="10241" max="10241" width="101" style="1" customWidth="1"/>
    <col min="10242" max="10242" width="11.08984375" style="1" customWidth="1"/>
    <col min="10243" max="10243" width="12.90625" style="1" customWidth="1"/>
    <col min="10244" max="10244" width="18.54296875" style="1" customWidth="1"/>
    <col min="10245" max="10245" width="19" style="1" customWidth="1"/>
    <col min="10246" max="10246" width="20.36328125" style="1" customWidth="1"/>
    <col min="10247" max="10247" width="18" style="1" customWidth="1"/>
    <col min="10248" max="10248" width="18.54296875" style="1" customWidth="1"/>
    <col min="10249" max="10249" width="21.90625" style="1" customWidth="1"/>
    <col min="10250" max="10250" width="9.08984375" style="1"/>
    <col min="10251" max="10251" width="16.6328125" style="1" bestFit="1" customWidth="1"/>
    <col min="10252" max="10496" width="9.08984375" style="1"/>
    <col min="10497" max="10497" width="101" style="1" customWidth="1"/>
    <col min="10498" max="10498" width="11.08984375" style="1" customWidth="1"/>
    <col min="10499" max="10499" width="12.90625" style="1" customWidth="1"/>
    <col min="10500" max="10500" width="18.54296875" style="1" customWidth="1"/>
    <col min="10501" max="10501" width="19" style="1" customWidth="1"/>
    <col min="10502" max="10502" width="20.36328125" style="1" customWidth="1"/>
    <col min="10503" max="10503" width="18" style="1" customWidth="1"/>
    <col min="10504" max="10504" width="18.54296875" style="1" customWidth="1"/>
    <col min="10505" max="10505" width="21.90625" style="1" customWidth="1"/>
    <col min="10506" max="10506" width="9.08984375" style="1"/>
    <col min="10507" max="10507" width="16.6328125" style="1" bestFit="1" customWidth="1"/>
    <col min="10508" max="10752" width="9.08984375" style="1"/>
    <col min="10753" max="10753" width="101" style="1" customWidth="1"/>
    <col min="10754" max="10754" width="11.08984375" style="1" customWidth="1"/>
    <col min="10755" max="10755" width="12.90625" style="1" customWidth="1"/>
    <col min="10756" max="10756" width="18.54296875" style="1" customWidth="1"/>
    <col min="10757" max="10757" width="19" style="1" customWidth="1"/>
    <col min="10758" max="10758" width="20.36328125" style="1" customWidth="1"/>
    <col min="10759" max="10759" width="18" style="1" customWidth="1"/>
    <col min="10760" max="10760" width="18.54296875" style="1" customWidth="1"/>
    <col min="10761" max="10761" width="21.90625" style="1" customWidth="1"/>
    <col min="10762" max="10762" width="9.08984375" style="1"/>
    <col min="10763" max="10763" width="16.6328125" style="1" bestFit="1" customWidth="1"/>
    <col min="10764" max="11008" width="9.08984375" style="1"/>
    <col min="11009" max="11009" width="101" style="1" customWidth="1"/>
    <col min="11010" max="11010" width="11.08984375" style="1" customWidth="1"/>
    <col min="11011" max="11011" width="12.90625" style="1" customWidth="1"/>
    <col min="11012" max="11012" width="18.54296875" style="1" customWidth="1"/>
    <col min="11013" max="11013" width="19" style="1" customWidth="1"/>
    <col min="11014" max="11014" width="20.36328125" style="1" customWidth="1"/>
    <col min="11015" max="11015" width="18" style="1" customWidth="1"/>
    <col min="11016" max="11016" width="18.54296875" style="1" customWidth="1"/>
    <col min="11017" max="11017" width="21.90625" style="1" customWidth="1"/>
    <col min="11018" max="11018" width="9.08984375" style="1"/>
    <col min="11019" max="11019" width="16.6328125" style="1" bestFit="1" customWidth="1"/>
    <col min="11020" max="11264" width="9.08984375" style="1"/>
    <col min="11265" max="11265" width="101" style="1" customWidth="1"/>
    <col min="11266" max="11266" width="11.08984375" style="1" customWidth="1"/>
    <col min="11267" max="11267" width="12.90625" style="1" customWidth="1"/>
    <col min="11268" max="11268" width="18.54296875" style="1" customWidth="1"/>
    <col min="11269" max="11269" width="19" style="1" customWidth="1"/>
    <col min="11270" max="11270" width="20.36328125" style="1" customWidth="1"/>
    <col min="11271" max="11271" width="18" style="1" customWidth="1"/>
    <col min="11272" max="11272" width="18.54296875" style="1" customWidth="1"/>
    <col min="11273" max="11273" width="21.90625" style="1" customWidth="1"/>
    <col min="11274" max="11274" width="9.08984375" style="1"/>
    <col min="11275" max="11275" width="16.6328125" style="1" bestFit="1" customWidth="1"/>
    <col min="11276" max="11520" width="9.08984375" style="1"/>
    <col min="11521" max="11521" width="101" style="1" customWidth="1"/>
    <col min="11522" max="11522" width="11.08984375" style="1" customWidth="1"/>
    <col min="11523" max="11523" width="12.90625" style="1" customWidth="1"/>
    <col min="11524" max="11524" width="18.54296875" style="1" customWidth="1"/>
    <col min="11525" max="11525" width="19" style="1" customWidth="1"/>
    <col min="11526" max="11526" width="20.36328125" style="1" customWidth="1"/>
    <col min="11527" max="11527" width="18" style="1" customWidth="1"/>
    <col min="11528" max="11528" width="18.54296875" style="1" customWidth="1"/>
    <col min="11529" max="11529" width="21.90625" style="1" customWidth="1"/>
    <col min="11530" max="11530" width="9.08984375" style="1"/>
    <col min="11531" max="11531" width="16.6328125" style="1" bestFit="1" customWidth="1"/>
    <col min="11532" max="11776" width="9.08984375" style="1"/>
    <col min="11777" max="11777" width="101" style="1" customWidth="1"/>
    <col min="11778" max="11778" width="11.08984375" style="1" customWidth="1"/>
    <col min="11779" max="11779" width="12.90625" style="1" customWidth="1"/>
    <col min="11780" max="11780" width="18.54296875" style="1" customWidth="1"/>
    <col min="11781" max="11781" width="19" style="1" customWidth="1"/>
    <col min="11782" max="11782" width="20.36328125" style="1" customWidth="1"/>
    <col min="11783" max="11783" width="18" style="1" customWidth="1"/>
    <col min="11784" max="11784" width="18.54296875" style="1" customWidth="1"/>
    <col min="11785" max="11785" width="21.90625" style="1" customWidth="1"/>
    <col min="11786" max="11786" width="9.08984375" style="1"/>
    <col min="11787" max="11787" width="16.6328125" style="1" bestFit="1" customWidth="1"/>
    <col min="11788" max="12032" width="9.08984375" style="1"/>
    <col min="12033" max="12033" width="101" style="1" customWidth="1"/>
    <col min="12034" max="12034" width="11.08984375" style="1" customWidth="1"/>
    <col min="12035" max="12035" width="12.90625" style="1" customWidth="1"/>
    <col min="12036" max="12036" width="18.54296875" style="1" customWidth="1"/>
    <col min="12037" max="12037" width="19" style="1" customWidth="1"/>
    <col min="12038" max="12038" width="20.36328125" style="1" customWidth="1"/>
    <col min="12039" max="12039" width="18" style="1" customWidth="1"/>
    <col min="12040" max="12040" width="18.54296875" style="1" customWidth="1"/>
    <col min="12041" max="12041" width="21.90625" style="1" customWidth="1"/>
    <col min="12042" max="12042" width="9.08984375" style="1"/>
    <col min="12043" max="12043" width="16.6328125" style="1" bestFit="1" customWidth="1"/>
    <col min="12044" max="12288" width="9.08984375" style="1"/>
    <col min="12289" max="12289" width="101" style="1" customWidth="1"/>
    <col min="12290" max="12290" width="11.08984375" style="1" customWidth="1"/>
    <col min="12291" max="12291" width="12.90625" style="1" customWidth="1"/>
    <col min="12292" max="12292" width="18.54296875" style="1" customWidth="1"/>
    <col min="12293" max="12293" width="19" style="1" customWidth="1"/>
    <col min="12294" max="12294" width="20.36328125" style="1" customWidth="1"/>
    <col min="12295" max="12295" width="18" style="1" customWidth="1"/>
    <col min="12296" max="12296" width="18.54296875" style="1" customWidth="1"/>
    <col min="12297" max="12297" width="21.90625" style="1" customWidth="1"/>
    <col min="12298" max="12298" width="9.08984375" style="1"/>
    <col min="12299" max="12299" width="16.6328125" style="1" bestFit="1" customWidth="1"/>
    <col min="12300" max="12544" width="9.08984375" style="1"/>
    <col min="12545" max="12545" width="101" style="1" customWidth="1"/>
    <col min="12546" max="12546" width="11.08984375" style="1" customWidth="1"/>
    <col min="12547" max="12547" width="12.90625" style="1" customWidth="1"/>
    <col min="12548" max="12548" width="18.54296875" style="1" customWidth="1"/>
    <col min="12549" max="12549" width="19" style="1" customWidth="1"/>
    <col min="12550" max="12550" width="20.36328125" style="1" customWidth="1"/>
    <col min="12551" max="12551" width="18" style="1" customWidth="1"/>
    <col min="12552" max="12552" width="18.54296875" style="1" customWidth="1"/>
    <col min="12553" max="12553" width="21.90625" style="1" customWidth="1"/>
    <col min="12554" max="12554" width="9.08984375" style="1"/>
    <col min="12555" max="12555" width="16.6328125" style="1" bestFit="1" customWidth="1"/>
    <col min="12556" max="12800" width="9.08984375" style="1"/>
    <col min="12801" max="12801" width="101" style="1" customWidth="1"/>
    <col min="12802" max="12802" width="11.08984375" style="1" customWidth="1"/>
    <col min="12803" max="12803" width="12.90625" style="1" customWidth="1"/>
    <col min="12804" max="12804" width="18.54296875" style="1" customWidth="1"/>
    <col min="12805" max="12805" width="19" style="1" customWidth="1"/>
    <col min="12806" max="12806" width="20.36328125" style="1" customWidth="1"/>
    <col min="12807" max="12807" width="18" style="1" customWidth="1"/>
    <col min="12808" max="12808" width="18.54296875" style="1" customWidth="1"/>
    <col min="12809" max="12809" width="21.90625" style="1" customWidth="1"/>
    <col min="12810" max="12810" width="9.08984375" style="1"/>
    <col min="12811" max="12811" width="16.6328125" style="1" bestFit="1" customWidth="1"/>
    <col min="12812" max="13056" width="9.08984375" style="1"/>
    <col min="13057" max="13057" width="101" style="1" customWidth="1"/>
    <col min="13058" max="13058" width="11.08984375" style="1" customWidth="1"/>
    <col min="13059" max="13059" width="12.90625" style="1" customWidth="1"/>
    <col min="13060" max="13060" width="18.54296875" style="1" customWidth="1"/>
    <col min="13061" max="13061" width="19" style="1" customWidth="1"/>
    <col min="13062" max="13062" width="20.36328125" style="1" customWidth="1"/>
    <col min="13063" max="13063" width="18" style="1" customWidth="1"/>
    <col min="13064" max="13064" width="18.54296875" style="1" customWidth="1"/>
    <col min="13065" max="13065" width="21.90625" style="1" customWidth="1"/>
    <col min="13066" max="13066" width="9.08984375" style="1"/>
    <col min="13067" max="13067" width="16.6328125" style="1" bestFit="1" customWidth="1"/>
    <col min="13068" max="13312" width="9.08984375" style="1"/>
    <col min="13313" max="13313" width="101" style="1" customWidth="1"/>
    <col min="13314" max="13314" width="11.08984375" style="1" customWidth="1"/>
    <col min="13315" max="13315" width="12.90625" style="1" customWidth="1"/>
    <col min="13316" max="13316" width="18.54296875" style="1" customWidth="1"/>
    <col min="13317" max="13317" width="19" style="1" customWidth="1"/>
    <col min="13318" max="13318" width="20.36328125" style="1" customWidth="1"/>
    <col min="13319" max="13319" width="18" style="1" customWidth="1"/>
    <col min="13320" max="13320" width="18.54296875" style="1" customWidth="1"/>
    <col min="13321" max="13321" width="21.90625" style="1" customWidth="1"/>
    <col min="13322" max="13322" width="9.08984375" style="1"/>
    <col min="13323" max="13323" width="16.6328125" style="1" bestFit="1" customWidth="1"/>
    <col min="13324" max="13568" width="9.08984375" style="1"/>
    <col min="13569" max="13569" width="101" style="1" customWidth="1"/>
    <col min="13570" max="13570" width="11.08984375" style="1" customWidth="1"/>
    <col min="13571" max="13571" width="12.90625" style="1" customWidth="1"/>
    <col min="13572" max="13572" width="18.54296875" style="1" customWidth="1"/>
    <col min="13573" max="13573" width="19" style="1" customWidth="1"/>
    <col min="13574" max="13574" width="20.36328125" style="1" customWidth="1"/>
    <col min="13575" max="13575" width="18" style="1" customWidth="1"/>
    <col min="13576" max="13576" width="18.54296875" style="1" customWidth="1"/>
    <col min="13577" max="13577" width="21.90625" style="1" customWidth="1"/>
    <col min="13578" max="13578" width="9.08984375" style="1"/>
    <col min="13579" max="13579" width="16.6328125" style="1" bestFit="1" customWidth="1"/>
    <col min="13580" max="13824" width="9.08984375" style="1"/>
    <col min="13825" max="13825" width="101" style="1" customWidth="1"/>
    <col min="13826" max="13826" width="11.08984375" style="1" customWidth="1"/>
    <col min="13827" max="13827" width="12.90625" style="1" customWidth="1"/>
    <col min="13828" max="13828" width="18.54296875" style="1" customWidth="1"/>
    <col min="13829" max="13829" width="19" style="1" customWidth="1"/>
    <col min="13830" max="13830" width="20.36328125" style="1" customWidth="1"/>
    <col min="13831" max="13831" width="18" style="1" customWidth="1"/>
    <col min="13832" max="13832" width="18.54296875" style="1" customWidth="1"/>
    <col min="13833" max="13833" width="21.90625" style="1" customWidth="1"/>
    <col min="13834" max="13834" width="9.08984375" style="1"/>
    <col min="13835" max="13835" width="16.6328125" style="1" bestFit="1" customWidth="1"/>
    <col min="13836" max="14080" width="9.08984375" style="1"/>
    <col min="14081" max="14081" width="101" style="1" customWidth="1"/>
    <col min="14082" max="14082" width="11.08984375" style="1" customWidth="1"/>
    <col min="14083" max="14083" width="12.90625" style="1" customWidth="1"/>
    <col min="14084" max="14084" width="18.54296875" style="1" customWidth="1"/>
    <col min="14085" max="14085" width="19" style="1" customWidth="1"/>
    <col min="14086" max="14086" width="20.36328125" style="1" customWidth="1"/>
    <col min="14087" max="14087" width="18" style="1" customWidth="1"/>
    <col min="14088" max="14088" width="18.54296875" style="1" customWidth="1"/>
    <col min="14089" max="14089" width="21.90625" style="1" customWidth="1"/>
    <col min="14090" max="14090" width="9.08984375" style="1"/>
    <col min="14091" max="14091" width="16.6328125" style="1" bestFit="1" customWidth="1"/>
    <col min="14092" max="14336" width="9.08984375" style="1"/>
    <col min="14337" max="14337" width="101" style="1" customWidth="1"/>
    <col min="14338" max="14338" width="11.08984375" style="1" customWidth="1"/>
    <col min="14339" max="14339" width="12.90625" style="1" customWidth="1"/>
    <col min="14340" max="14340" width="18.54296875" style="1" customWidth="1"/>
    <col min="14341" max="14341" width="19" style="1" customWidth="1"/>
    <col min="14342" max="14342" width="20.36328125" style="1" customWidth="1"/>
    <col min="14343" max="14343" width="18" style="1" customWidth="1"/>
    <col min="14344" max="14344" width="18.54296875" style="1" customWidth="1"/>
    <col min="14345" max="14345" width="21.90625" style="1" customWidth="1"/>
    <col min="14346" max="14346" width="9.08984375" style="1"/>
    <col min="14347" max="14347" width="16.6328125" style="1" bestFit="1" customWidth="1"/>
    <col min="14348" max="14592" width="9.08984375" style="1"/>
    <col min="14593" max="14593" width="101" style="1" customWidth="1"/>
    <col min="14594" max="14594" width="11.08984375" style="1" customWidth="1"/>
    <col min="14595" max="14595" width="12.90625" style="1" customWidth="1"/>
    <col min="14596" max="14596" width="18.54296875" style="1" customWidth="1"/>
    <col min="14597" max="14597" width="19" style="1" customWidth="1"/>
    <col min="14598" max="14598" width="20.36328125" style="1" customWidth="1"/>
    <col min="14599" max="14599" width="18" style="1" customWidth="1"/>
    <col min="14600" max="14600" width="18.54296875" style="1" customWidth="1"/>
    <col min="14601" max="14601" width="21.90625" style="1" customWidth="1"/>
    <col min="14602" max="14602" width="9.08984375" style="1"/>
    <col min="14603" max="14603" width="16.6328125" style="1" bestFit="1" customWidth="1"/>
    <col min="14604" max="14848" width="9.08984375" style="1"/>
    <col min="14849" max="14849" width="101" style="1" customWidth="1"/>
    <col min="14850" max="14850" width="11.08984375" style="1" customWidth="1"/>
    <col min="14851" max="14851" width="12.90625" style="1" customWidth="1"/>
    <col min="14852" max="14852" width="18.54296875" style="1" customWidth="1"/>
    <col min="14853" max="14853" width="19" style="1" customWidth="1"/>
    <col min="14854" max="14854" width="20.36328125" style="1" customWidth="1"/>
    <col min="14855" max="14855" width="18" style="1" customWidth="1"/>
    <col min="14856" max="14856" width="18.54296875" style="1" customWidth="1"/>
    <col min="14857" max="14857" width="21.90625" style="1" customWidth="1"/>
    <col min="14858" max="14858" width="9.08984375" style="1"/>
    <col min="14859" max="14859" width="16.6328125" style="1" bestFit="1" customWidth="1"/>
    <col min="14860" max="15104" width="9.08984375" style="1"/>
    <col min="15105" max="15105" width="101" style="1" customWidth="1"/>
    <col min="15106" max="15106" width="11.08984375" style="1" customWidth="1"/>
    <col min="15107" max="15107" width="12.90625" style="1" customWidth="1"/>
    <col min="15108" max="15108" width="18.54296875" style="1" customWidth="1"/>
    <col min="15109" max="15109" width="19" style="1" customWidth="1"/>
    <col min="15110" max="15110" width="20.36328125" style="1" customWidth="1"/>
    <col min="15111" max="15111" width="18" style="1" customWidth="1"/>
    <col min="15112" max="15112" width="18.54296875" style="1" customWidth="1"/>
    <col min="15113" max="15113" width="21.90625" style="1" customWidth="1"/>
    <col min="15114" max="15114" width="9.08984375" style="1"/>
    <col min="15115" max="15115" width="16.6328125" style="1" bestFit="1" customWidth="1"/>
    <col min="15116" max="15360" width="9.08984375" style="1"/>
    <col min="15361" max="15361" width="101" style="1" customWidth="1"/>
    <col min="15362" max="15362" width="11.08984375" style="1" customWidth="1"/>
    <col min="15363" max="15363" width="12.90625" style="1" customWidth="1"/>
    <col min="15364" max="15364" width="18.54296875" style="1" customWidth="1"/>
    <col min="15365" max="15365" width="19" style="1" customWidth="1"/>
    <col min="15366" max="15366" width="20.36328125" style="1" customWidth="1"/>
    <col min="15367" max="15367" width="18" style="1" customWidth="1"/>
    <col min="15368" max="15368" width="18.54296875" style="1" customWidth="1"/>
    <col min="15369" max="15369" width="21.90625" style="1" customWidth="1"/>
    <col min="15370" max="15370" width="9.08984375" style="1"/>
    <col min="15371" max="15371" width="16.6328125" style="1" bestFit="1" customWidth="1"/>
    <col min="15372" max="15616" width="9.08984375" style="1"/>
    <col min="15617" max="15617" width="101" style="1" customWidth="1"/>
    <col min="15618" max="15618" width="11.08984375" style="1" customWidth="1"/>
    <col min="15619" max="15619" width="12.90625" style="1" customWidth="1"/>
    <col min="15620" max="15620" width="18.54296875" style="1" customWidth="1"/>
    <col min="15621" max="15621" width="19" style="1" customWidth="1"/>
    <col min="15622" max="15622" width="20.36328125" style="1" customWidth="1"/>
    <col min="15623" max="15623" width="18" style="1" customWidth="1"/>
    <col min="15624" max="15624" width="18.54296875" style="1" customWidth="1"/>
    <col min="15625" max="15625" width="21.90625" style="1" customWidth="1"/>
    <col min="15626" max="15626" width="9.08984375" style="1"/>
    <col min="15627" max="15627" width="16.6328125" style="1" bestFit="1" customWidth="1"/>
    <col min="15628" max="15872" width="9.08984375" style="1"/>
    <col min="15873" max="15873" width="101" style="1" customWidth="1"/>
    <col min="15874" max="15874" width="11.08984375" style="1" customWidth="1"/>
    <col min="15875" max="15875" width="12.90625" style="1" customWidth="1"/>
    <col min="15876" max="15876" width="18.54296875" style="1" customWidth="1"/>
    <col min="15877" max="15877" width="19" style="1" customWidth="1"/>
    <col min="15878" max="15878" width="20.36328125" style="1" customWidth="1"/>
    <col min="15879" max="15879" width="18" style="1" customWidth="1"/>
    <col min="15880" max="15880" width="18.54296875" style="1" customWidth="1"/>
    <col min="15881" max="15881" width="21.90625" style="1" customWidth="1"/>
    <col min="15882" max="15882" width="9.08984375" style="1"/>
    <col min="15883" max="15883" width="16.6328125" style="1" bestFit="1" customWidth="1"/>
    <col min="15884" max="16128" width="9.08984375" style="1"/>
    <col min="16129" max="16129" width="101" style="1" customWidth="1"/>
    <col min="16130" max="16130" width="11.08984375" style="1" customWidth="1"/>
    <col min="16131" max="16131" width="12.90625" style="1" customWidth="1"/>
    <col min="16132" max="16132" width="18.54296875" style="1" customWidth="1"/>
    <col min="16133" max="16133" width="19" style="1" customWidth="1"/>
    <col min="16134" max="16134" width="20.36328125" style="1" customWidth="1"/>
    <col min="16135" max="16135" width="18" style="1" customWidth="1"/>
    <col min="16136" max="16136" width="18.54296875" style="1" customWidth="1"/>
    <col min="16137" max="16137" width="21.90625" style="1" customWidth="1"/>
    <col min="16138" max="16138" width="9.08984375" style="1"/>
    <col min="16139" max="16139" width="16.6328125" style="1" bestFit="1" customWidth="1"/>
    <col min="16140" max="16384" width="9.08984375" style="1"/>
  </cols>
  <sheetData>
    <row r="1" spans="1:9" ht="21" customHeight="1" x14ac:dyDescent="0.35">
      <c r="G1" s="1" t="s">
        <v>0</v>
      </c>
    </row>
    <row r="2" spans="1:9" ht="21" customHeight="1" x14ac:dyDescent="0.35">
      <c r="F2" s="1" t="s">
        <v>1</v>
      </c>
    </row>
    <row r="3" spans="1:9" ht="21" customHeight="1" x14ac:dyDescent="0.35">
      <c r="F3" s="1" t="s">
        <v>2</v>
      </c>
    </row>
    <row r="4" spans="1:9" ht="21" customHeight="1" x14ac:dyDescent="0.35"/>
    <row r="5" spans="1:9" ht="21" customHeight="1" x14ac:dyDescent="0.35">
      <c r="A5" s="1" t="s">
        <v>3</v>
      </c>
      <c r="H5" s="2" t="s">
        <v>4</v>
      </c>
      <c r="I5" s="2"/>
    </row>
    <row r="6" spans="1:9" ht="21" customHeight="1" x14ac:dyDescent="0.35">
      <c r="A6" s="3"/>
      <c r="H6" s="4" t="s">
        <v>5</v>
      </c>
      <c r="I6" s="4"/>
    </row>
    <row r="7" spans="1:9" ht="21" customHeight="1" x14ac:dyDescent="0.35">
      <c r="A7" s="3"/>
      <c r="H7" s="5" t="s">
        <v>6</v>
      </c>
      <c r="I7" s="5"/>
    </row>
    <row r="8" spans="1:9" ht="21" customHeight="1" x14ac:dyDescent="0.35">
      <c r="A8" s="3" t="s">
        <v>7</v>
      </c>
      <c r="H8" s="5" t="s">
        <v>222</v>
      </c>
      <c r="I8" s="5"/>
    </row>
    <row r="9" spans="1:9" ht="21" customHeight="1" x14ac:dyDescent="0.35">
      <c r="A9" s="1" t="s">
        <v>217</v>
      </c>
      <c r="H9" s="1" t="s">
        <v>223</v>
      </c>
    </row>
    <row r="10" spans="1:9" ht="21" customHeight="1" x14ac:dyDescent="0.35"/>
    <row r="11" spans="1:9" ht="21" customHeight="1" x14ac:dyDescent="0.35">
      <c r="I11" s="2"/>
    </row>
    <row r="12" spans="1:9" ht="21" customHeight="1" x14ac:dyDescent="0.35">
      <c r="I12" s="2"/>
    </row>
    <row r="13" spans="1:9" ht="21" customHeight="1" x14ac:dyDescent="0.35">
      <c r="I13" s="2"/>
    </row>
    <row r="14" spans="1:9" ht="21" customHeight="1" x14ac:dyDescent="0.35">
      <c r="I14" s="2"/>
    </row>
    <row r="15" spans="1:9" ht="21" customHeight="1" x14ac:dyDescent="0.35">
      <c r="H15" s="2"/>
      <c r="I15" s="2"/>
    </row>
    <row r="16" spans="1:9" ht="21" customHeight="1" x14ac:dyDescent="0.35"/>
    <row r="17" spans="1:9" ht="21" customHeight="1" x14ac:dyDescent="0.35">
      <c r="A17" s="6" t="s">
        <v>8</v>
      </c>
      <c r="B17" s="92" t="s">
        <v>9</v>
      </c>
      <c r="C17" s="93"/>
      <c r="D17" s="93"/>
      <c r="E17" s="93"/>
      <c r="F17" s="93"/>
      <c r="G17" s="94"/>
      <c r="H17" s="7" t="s">
        <v>10</v>
      </c>
      <c r="I17" s="7"/>
    </row>
    <row r="18" spans="1:9" ht="21" customHeight="1" x14ac:dyDescent="0.35">
      <c r="A18" s="8"/>
      <c r="B18" s="95"/>
      <c r="C18" s="96"/>
      <c r="D18" s="96"/>
      <c r="E18" s="96"/>
      <c r="F18" s="96"/>
      <c r="G18" s="97"/>
      <c r="H18" s="9" t="s">
        <v>11</v>
      </c>
      <c r="I18" s="10" t="s">
        <v>12</v>
      </c>
    </row>
    <row r="19" spans="1:9" ht="21" customHeight="1" x14ac:dyDescent="0.35">
      <c r="A19" s="11" t="s">
        <v>13</v>
      </c>
      <c r="B19" s="89" t="s">
        <v>14</v>
      </c>
      <c r="C19" s="90"/>
      <c r="D19" s="90"/>
      <c r="E19" s="90"/>
      <c r="F19" s="90"/>
      <c r="G19" s="91"/>
      <c r="H19" s="9" t="s">
        <v>15</v>
      </c>
      <c r="I19" s="7">
        <v>150</v>
      </c>
    </row>
    <row r="20" spans="1:9" ht="35.25" customHeight="1" x14ac:dyDescent="0.35">
      <c r="A20" s="11" t="s">
        <v>16</v>
      </c>
      <c r="B20" s="89" t="s">
        <v>17</v>
      </c>
      <c r="C20" s="90"/>
      <c r="D20" s="90"/>
      <c r="E20" s="90"/>
      <c r="F20" s="90"/>
      <c r="G20" s="91"/>
      <c r="H20" s="9" t="s">
        <v>18</v>
      </c>
      <c r="I20" s="7">
        <v>6322200000</v>
      </c>
    </row>
    <row r="21" spans="1:9" ht="21" customHeight="1" x14ac:dyDescent="0.35">
      <c r="A21" s="11" t="s">
        <v>19</v>
      </c>
      <c r="B21" s="89" t="s">
        <v>20</v>
      </c>
      <c r="C21" s="90"/>
      <c r="D21" s="90"/>
      <c r="E21" s="90"/>
      <c r="F21" s="90"/>
      <c r="G21" s="91"/>
      <c r="H21" s="9" t="s">
        <v>21</v>
      </c>
      <c r="I21" s="7">
        <v>25188364</v>
      </c>
    </row>
    <row r="22" spans="1:9" ht="21" customHeight="1" x14ac:dyDescent="0.35">
      <c r="A22" s="12" t="s">
        <v>22</v>
      </c>
      <c r="B22" s="89" t="s">
        <v>23</v>
      </c>
      <c r="C22" s="90"/>
      <c r="D22" s="90"/>
      <c r="E22" s="90"/>
      <c r="F22" s="90"/>
      <c r="G22" s="91"/>
      <c r="H22" s="9" t="s">
        <v>24</v>
      </c>
      <c r="I22" s="7">
        <v>7184</v>
      </c>
    </row>
    <row r="23" spans="1:9" ht="21" customHeight="1" x14ac:dyDescent="0.35">
      <c r="A23" s="11" t="s">
        <v>25</v>
      </c>
      <c r="B23" s="89" t="s">
        <v>26</v>
      </c>
      <c r="C23" s="90"/>
      <c r="D23" s="90"/>
      <c r="E23" s="90"/>
      <c r="F23" s="90"/>
      <c r="G23" s="91"/>
      <c r="H23" s="13" t="s">
        <v>27</v>
      </c>
      <c r="I23" s="7" t="s">
        <v>28</v>
      </c>
    </row>
    <row r="24" spans="1:9" ht="21" customHeight="1" x14ac:dyDescent="0.35">
      <c r="A24" s="12" t="s">
        <v>29</v>
      </c>
      <c r="B24" s="14"/>
      <c r="C24" s="14"/>
      <c r="D24" s="14"/>
      <c r="E24" s="14"/>
      <c r="F24" s="14"/>
      <c r="G24" s="15"/>
      <c r="H24" s="16"/>
      <c r="I24" s="17"/>
    </row>
    <row r="25" spans="1:9" ht="21" customHeight="1" x14ac:dyDescent="0.35">
      <c r="A25" s="12" t="s">
        <v>30</v>
      </c>
      <c r="B25" s="21"/>
      <c r="C25" s="21"/>
      <c r="D25" s="21"/>
      <c r="E25" s="21"/>
      <c r="F25" s="18"/>
      <c r="G25" s="18"/>
      <c r="H25" s="18"/>
      <c r="I25" s="19"/>
    </row>
    <row r="26" spans="1:9" ht="21" customHeight="1" x14ac:dyDescent="0.4">
      <c r="A26" s="101" t="s">
        <v>31</v>
      </c>
      <c r="B26" s="102"/>
      <c r="C26" s="102"/>
      <c r="D26" s="102"/>
      <c r="E26" s="102"/>
      <c r="F26" s="102"/>
      <c r="G26" s="102"/>
      <c r="H26" s="102"/>
      <c r="I26" s="103"/>
    </row>
    <row r="27" spans="1:9" ht="21" customHeight="1" x14ac:dyDescent="0.35">
      <c r="A27" s="104" t="s">
        <v>218</v>
      </c>
      <c r="B27" s="104"/>
      <c r="C27" s="104"/>
      <c r="D27" s="104"/>
      <c r="E27" s="104"/>
      <c r="F27" s="104"/>
      <c r="G27" s="104"/>
      <c r="H27" s="104"/>
      <c r="I27" s="104"/>
    </row>
    <row r="28" spans="1:9" ht="21" customHeight="1" x14ac:dyDescent="0.35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 ht="81.650000000000006" customHeight="1" x14ac:dyDescent="0.35">
      <c r="A29" s="106" t="s">
        <v>32</v>
      </c>
      <c r="B29" s="108" t="s">
        <v>33</v>
      </c>
      <c r="C29" s="20"/>
      <c r="D29" s="20" t="s">
        <v>34</v>
      </c>
      <c r="E29" s="108" t="s">
        <v>35</v>
      </c>
      <c r="F29" s="110" t="s">
        <v>36</v>
      </c>
      <c r="G29" s="111"/>
      <c r="H29" s="111"/>
      <c r="I29" s="112"/>
    </row>
    <row r="30" spans="1:9" ht="37.5" customHeight="1" x14ac:dyDescent="0.35">
      <c r="A30" s="107"/>
      <c r="B30" s="109"/>
      <c r="C30" s="22"/>
      <c r="D30" s="22"/>
      <c r="E30" s="109"/>
      <c r="F30" s="23" t="s">
        <v>37</v>
      </c>
      <c r="G30" s="23" t="s">
        <v>38</v>
      </c>
      <c r="H30" s="23" t="s">
        <v>39</v>
      </c>
      <c r="I30" s="23" t="s">
        <v>40</v>
      </c>
    </row>
    <row r="31" spans="1:9" ht="21" customHeight="1" x14ac:dyDescent="0.35">
      <c r="A31" s="7">
        <v>1</v>
      </c>
      <c r="B31" s="17">
        <v>2</v>
      </c>
      <c r="C31" s="17">
        <v>3</v>
      </c>
      <c r="D31" s="17">
        <v>4</v>
      </c>
      <c r="E31" s="17">
        <v>5</v>
      </c>
      <c r="F31" s="17">
        <v>6</v>
      </c>
      <c r="G31" s="17">
        <v>7</v>
      </c>
      <c r="H31" s="17">
        <v>8</v>
      </c>
      <c r="I31" s="17">
        <v>9</v>
      </c>
    </row>
    <row r="32" spans="1:9" ht="21" customHeight="1" x14ac:dyDescent="0.35">
      <c r="A32" s="24" t="s">
        <v>41</v>
      </c>
      <c r="B32" s="24"/>
      <c r="C32" s="24"/>
      <c r="D32" s="24"/>
      <c r="E32" s="24"/>
      <c r="F32" s="24"/>
      <c r="G32" s="24"/>
      <c r="H32" s="24"/>
      <c r="I32" s="25"/>
    </row>
    <row r="33" spans="1:11" s="27" customFormat="1" ht="21" customHeight="1" x14ac:dyDescent="0.35">
      <c r="A33" s="26" t="s">
        <v>42</v>
      </c>
      <c r="B33" s="26"/>
      <c r="C33" s="26"/>
      <c r="D33" s="26"/>
      <c r="E33" s="26"/>
      <c r="F33" s="26"/>
      <c r="G33" s="26"/>
      <c r="H33" s="26"/>
      <c r="I33" s="26"/>
    </row>
    <row r="34" spans="1:11" s="27" customFormat="1" ht="37.25" customHeight="1" x14ac:dyDescent="0.35">
      <c r="A34" s="34" t="s">
        <v>43</v>
      </c>
      <c r="B34" s="10" t="s">
        <v>44</v>
      </c>
      <c r="C34" s="29"/>
      <c r="D34" s="59">
        <f>E34</f>
        <v>26397043</v>
      </c>
      <c r="E34" s="48">
        <f>SUM(F34:I34)</f>
        <v>26397043</v>
      </c>
      <c r="F34" s="48">
        <f>F35+F36+F37+F38+F39+F40+F41</f>
        <v>4829240</v>
      </c>
      <c r="G34" s="48">
        <f>G35+G36+G37+G38+G39+G40+G41</f>
        <v>6166490</v>
      </c>
      <c r="H34" s="48">
        <f>H35+H36+H37+H38+H39+H40+H41</f>
        <v>7411360</v>
      </c>
      <c r="I34" s="48">
        <f>I35+I36+I37+I38+I39+I40+I41</f>
        <v>7989953</v>
      </c>
    </row>
    <row r="35" spans="1:11" s="27" customFormat="1" ht="17" customHeight="1" x14ac:dyDescent="0.35">
      <c r="A35" s="28"/>
      <c r="B35" s="10" t="s">
        <v>45</v>
      </c>
      <c r="C35" s="29"/>
      <c r="D35" s="30">
        <f t="shared" ref="D35:D40" si="0">E35</f>
        <v>0</v>
      </c>
      <c r="E35" s="31">
        <f t="shared" ref="E35:E42" si="1">SUM(F35:I35)</f>
        <v>0</v>
      </c>
      <c r="F35" s="31">
        <f>[1]субвенція!F34</f>
        <v>0</v>
      </c>
      <c r="G35" s="32">
        <f>[1]субвенція!G34</f>
        <v>0</v>
      </c>
      <c r="H35" s="32">
        <f>[1]субвенція!H34</f>
        <v>0</v>
      </c>
      <c r="I35" s="32">
        <f>[1]субвенція!I34</f>
        <v>0</v>
      </c>
    </row>
    <row r="36" spans="1:11" s="27" customFormat="1" ht="71" customHeight="1" x14ac:dyDescent="0.35">
      <c r="A36" s="28" t="s">
        <v>221</v>
      </c>
      <c r="B36" s="10" t="s">
        <v>46</v>
      </c>
      <c r="C36" s="33"/>
      <c r="D36" s="33">
        <f t="shared" si="0"/>
        <v>6557343</v>
      </c>
      <c r="E36" s="32">
        <f t="shared" si="1"/>
        <v>6557343</v>
      </c>
      <c r="F36" s="32">
        <v>909890</v>
      </c>
      <c r="G36" s="32">
        <v>1680000</v>
      </c>
      <c r="H36" s="32">
        <v>1680000</v>
      </c>
      <c r="I36" s="32">
        <v>2287453</v>
      </c>
    </row>
    <row r="37" spans="1:11" s="27" customFormat="1" ht="21" customHeight="1" x14ac:dyDescent="0.35">
      <c r="A37" s="28" t="s">
        <v>47</v>
      </c>
      <c r="B37" s="10" t="s">
        <v>48</v>
      </c>
      <c r="C37" s="33"/>
      <c r="D37" s="33">
        <f t="shared" si="0"/>
        <v>789000</v>
      </c>
      <c r="E37" s="32">
        <f t="shared" si="1"/>
        <v>789000</v>
      </c>
      <c r="F37" s="32">
        <v>70000</v>
      </c>
      <c r="G37" s="32">
        <v>200000</v>
      </c>
      <c r="H37" s="32">
        <v>269000</v>
      </c>
      <c r="I37" s="32">
        <v>250000</v>
      </c>
    </row>
    <row r="38" spans="1:11" s="27" customFormat="1" ht="21" customHeight="1" x14ac:dyDescent="0.35">
      <c r="A38" s="34" t="s">
        <v>219</v>
      </c>
      <c r="B38" s="10" t="s">
        <v>49</v>
      </c>
      <c r="C38" s="33"/>
      <c r="D38" s="29">
        <f t="shared" si="0"/>
        <v>1191000</v>
      </c>
      <c r="E38" s="35">
        <f t="shared" si="1"/>
        <v>1191000</v>
      </c>
      <c r="F38" s="35">
        <v>300000</v>
      </c>
      <c r="G38" s="35">
        <v>299000</v>
      </c>
      <c r="H38" s="35">
        <v>292000</v>
      </c>
      <c r="I38" s="35">
        <v>300000</v>
      </c>
    </row>
    <row r="39" spans="1:11" s="27" customFormat="1" ht="21" customHeight="1" x14ac:dyDescent="0.35">
      <c r="A39" s="28" t="s">
        <v>50</v>
      </c>
      <c r="B39" s="10" t="s">
        <v>51</v>
      </c>
      <c r="C39" s="33"/>
      <c r="D39" s="29">
        <v>0</v>
      </c>
      <c r="E39" s="35">
        <v>0</v>
      </c>
      <c r="F39" s="35"/>
      <c r="G39" s="35">
        <v>0</v>
      </c>
      <c r="H39" s="35">
        <v>0</v>
      </c>
      <c r="I39" s="35">
        <v>0</v>
      </c>
    </row>
    <row r="40" spans="1:11" s="27" customFormat="1" ht="21" customHeight="1" x14ac:dyDescent="0.35">
      <c r="A40" s="28" t="s">
        <v>220</v>
      </c>
      <c r="B40" s="10" t="s">
        <v>52</v>
      </c>
      <c r="C40" s="33"/>
      <c r="D40" s="29">
        <f t="shared" si="0"/>
        <v>4159700</v>
      </c>
      <c r="E40" s="35">
        <f t="shared" si="1"/>
        <v>4159700</v>
      </c>
      <c r="F40" s="35">
        <v>1111350</v>
      </c>
      <c r="G40" s="35">
        <v>547090</v>
      </c>
      <c r="H40" s="35">
        <v>1501260</v>
      </c>
      <c r="I40" s="35">
        <v>1000000</v>
      </c>
    </row>
    <row r="41" spans="1:11" ht="30.75" customHeight="1" x14ac:dyDescent="0.35">
      <c r="A41" s="34" t="s">
        <v>53</v>
      </c>
      <c r="B41" s="10" t="s">
        <v>54</v>
      </c>
      <c r="C41" s="29"/>
      <c r="D41" s="33">
        <f>E41</f>
        <v>13700000</v>
      </c>
      <c r="E41" s="32">
        <f t="shared" si="1"/>
        <v>13700000</v>
      </c>
      <c r="F41" s="32">
        <v>2438000</v>
      </c>
      <c r="G41" s="32">
        <f>3340400+100000</f>
        <v>3440400</v>
      </c>
      <c r="H41" s="32">
        <f>3369100+300000</f>
        <v>3669100</v>
      </c>
      <c r="I41" s="32">
        <f>3852500+300000</f>
        <v>4152500</v>
      </c>
    </row>
    <row r="42" spans="1:11" s="36" customFormat="1" ht="21" customHeight="1" x14ac:dyDescent="0.35">
      <c r="A42" s="26" t="s">
        <v>55</v>
      </c>
      <c r="B42" s="10" t="s">
        <v>56</v>
      </c>
      <c r="C42" s="35"/>
      <c r="D42" s="79">
        <f t="shared" ref="D42:D69" si="2">E42</f>
        <v>18291321</v>
      </c>
      <c r="E42" s="80">
        <f t="shared" si="1"/>
        <v>18291321</v>
      </c>
      <c r="F42" s="80">
        <f>F43+F44+F45+F56</f>
        <v>4799296</v>
      </c>
      <c r="G42" s="80">
        <f t="shared" ref="G42:I42" si="3">G43+G44+G45+G56</f>
        <v>4147246</v>
      </c>
      <c r="H42" s="80">
        <f t="shared" si="3"/>
        <v>4536396</v>
      </c>
      <c r="I42" s="80">
        <f t="shared" si="3"/>
        <v>4808383</v>
      </c>
      <c r="K42" s="37"/>
    </row>
    <row r="43" spans="1:11" s="36" customFormat="1" ht="21" customHeight="1" x14ac:dyDescent="0.35">
      <c r="A43" s="34" t="s">
        <v>57</v>
      </c>
      <c r="B43" s="10" t="s">
        <v>58</v>
      </c>
      <c r="C43" s="32"/>
      <c r="D43" s="29">
        <f t="shared" si="2"/>
        <v>10342550</v>
      </c>
      <c r="E43" s="35">
        <f t="shared" ref="E43:E69" si="4">SUM(F43:I43)</f>
        <v>10342550</v>
      </c>
      <c r="F43" s="35">
        <f>2666000-207562</f>
        <v>2458438</v>
      </c>
      <c r="G43" s="35">
        <f>2710000-207562</f>
        <v>2502438</v>
      </c>
      <c r="H43" s="35">
        <f>2889000-207562</f>
        <v>2681438</v>
      </c>
      <c r="I43" s="35">
        <v>2700236</v>
      </c>
      <c r="K43" s="37"/>
    </row>
    <row r="44" spans="1:11" s="36" customFormat="1" ht="21" customHeight="1" x14ac:dyDescent="0.35">
      <c r="A44" s="34" t="s">
        <v>59</v>
      </c>
      <c r="B44" s="10" t="s">
        <v>60</v>
      </c>
      <c r="C44" s="32"/>
      <c r="D44" s="29">
        <f t="shared" si="2"/>
        <v>2302831</v>
      </c>
      <c r="E44" s="35">
        <f t="shared" si="4"/>
        <v>2302831</v>
      </c>
      <c r="F44" s="35">
        <f>570000-7492</f>
        <v>562508</v>
      </c>
      <c r="G44" s="35">
        <f>547500-7492</f>
        <v>540008</v>
      </c>
      <c r="H44" s="35">
        <f>575500-7492</f>
        <v>568008</v>
      </c>
      <c r="I44" s="35">
        <v>632307</v>
      </c>
    </row>
    <row r="45" spans="1:11" s="36" customFormat="1" ht="21" customHeight="1" x14ac:dyDescent="0.35">
      <c r="A45" s="81" t="s">
        <v>61</v>
      </c>
      <c r="B45" s="10" t="s">
        <v>62</v>
      </c>
      <c r="C45" s="32"/>
      <c r="D45" s="29">
        <f t="shared" si="2"/>
        <v>3888250</v>
      </c>
      <c r="E45" s="35">
        <f>SUM(E46:E55)</f>
        <v>3888250</v>
      </c>
      <c r="F45" s="35">
        <f>SUM(F46:F55)</f>
        <v>932500</v>
      </c>
      <c r="G45" s="35">
        <f t="shared" ref="G45:I45" si="5">SUM(G46:G55)</f>
        <v>956600</v>
      </c>
      <c r="H45" s="35">
        <f t="shared" si="5"/>
        <v>911150</v>
      </c>
      <c r="I45" s="35">
        <f t="shared" si="5"/>
        <v>1088000</v>
      </c>
    </row>
    <row r="46" spans="1:11" s="36" customFormat="1" ht="21" customHeight="1" x14ac:dyDescent="0.35">
      <c r="A46" s="28" t="s">
        <v>63</v>
      </c>
      <c r="B46" s="10" t="s">
        <v>64</v>
      </c>
      <c r="C46" s="35"/>
      <c r="D46" s="29">
        <f t="shared" si="2"/>
        <v>3104000</v>
      </c>
      <c r="E46" s="35">
        <f t="shared" si="4"/>
        <v>3104000</v>
      </c>
      <c r="F46" s="35">
        <v>755000</v>
      </c>
      <c r="G46" s="35">
        <v>765000</v>
      </c>
      <c r="H46" s="35">
        <v>734000</v>
      </c>
      <c r="I46" s="35">
        <v>850000</v>
      </c>
    </row>
    <row r="47" spans="1:11" s="36" customFormat="1" ht="21" customHeight="1" x14ac:dyDescent="0.35">
      <c r="A47" s="28" t="s">
        <v>65</v>
      </c>
      <c r="B47" s="10" t="s">
        <v>66</v>
      </c>
      <c r="C47" s="35"/>
      <c r="D47" s="29">
        <f t="shared" si="2"/>
        <v>296000</v>
      </c>
      <c r="E47" s="35">
        <f t="shared" si="4"/>
        <v>296000</v>
      </c>
      <c r="F47" s="35">
        <v>68000</v>
      </c>
      <c r="G47" s="35">
        <v>85000</v>
      </c>
      <c r="H47" s="35">
        <v>48000</v>
      </c>
      <c r="I47" s="35">
        <v>95000</v>
      </c>
    </row>
    <row r="48" spans="1:11" s="36" customFormat="1" ht="21" customHeight="1" x14ac:dyDescent="0.35">
      <c r="A48" s="28" t="s">
        <v>67</v>
      </c>
      <c r="B48" s="10" t="s">
        <v>68</v>
      </c>
      <c r="C48" s="35"/>
      <c r="D48" s="29">
        <f t="shared" si="2"/>
        <v>233000</v>
      </c>
      <c r="E48" s="35">
        <f t="shared" si="4"/>
        <v>233000</v>
      </c>
      <c r="F48" s="35">
        <f>55000-14000-1500</f>
        <v>39500</v>
      </c>
      <c r="G48" s="35">
        <v>57500</v>
      </c>
      <c r="H48" s="35">
        <v>66000</v>
      </c>
      <c r="I48" s="35">
        <f>[1]субвенція!I48+[1]місцевий!I48+[1]оренда!I48+[1]благодійні!I48+'[1]платні послуги'!I48+[1]НСЗУ!I53</f>
        <v>70000</v>
      </c>
    </row>
    <row r="49" spans="1:11" s="36" customFormat="1" ht="21" customHeight="1" x14ac:dyDescent="0.35">
      <c r="A49" s="28" t="s">
        <v>69</v>
      </c>
      <c r="B49" s="10" t="s">
        <v>70</v>
      </c>
      <c r="C49" s="32"/>
      <c r="D49" s="29">
        <f t="shared" si="2"/>
        <v>10650</v>
      </c>
      <c r="E49" s="35">
        <f t="shared" si="4"/>
        <v>10650</v>
      </c>
      <c r="F49" s="35">
        <v>1000</v>
      </c>
      <c r="G49" s="35">
        <v>1000</v>
      </c>
      <c r="H49" s="35">
        <v>3650</v>
      </c>
      <c r="I49" s="35">
        <f>[1]субвенція!I49+[1]місцевий!I49+[1]оренда!I49+[1]благодійні!I49+'[1]платні послуги'!I49+[1]НСЗУ!I54</f>
        <v>5000</v>
      </c>
    </row>
    <row r="50" spans="1:11" s="36" customFormat="1" ht="21" customHeight="1" x14ac:dyDescent="0.35">
      <c r="A50" s="28" t="s">
        <v>71</v>
      </c>
      <c r="B50" s="10" t="s">
        <v>72</v>
      </c>
      <c r="C50" s="32"/>
      <c r="D50" s="29">
        <f t="shared" si="2"/>
        <v>173000</v>
      </c>
      <c r="E50" s="35">
        <f t="shared" si="4"/>
        <v>173000</v>
      </c>
      <c r="F50" s="35">
        <v>46000</v>
      </c>
      <c r="G50" s="35">
        <v>34000</v>
      </c>
      <c r="H50" s="35">
        <v>43000</v>
      </c>
      <c r="I50" s="35">
        <f>[1]субвенція!I50+[1]місцевий!I50+[1]оренда!I50+[1]благодійні!I50+'[1]платні послуги'!I50+[1]НСЗУ!I55</f>
        <v>50000</v>
      </c>
    </row>
    <row r="51" spans="1:11" s="36" customFormat="1" ht="21" customHeight="1" x14ac:dyDescent="0.35">
      <c r="A51" s="28" t="s">
        <v>73</v>
      </c>
      <c r="B51" s="10" t="s">
        <v>74</v>
      </c>
      <c r="C51" s="32"/>
      <c r="D51" s="29">
        <f t="shared" si="2"/>
        <v>39100</v>
      </c>
      <c r="E51" s="35">
        <f t="shared" si="4"/>
        <v>39100</v>
      </c>
      <c r="F51" s="35">
        <f>15500-1500</f>
        <v>14000</v>
      </c>
      <c r="G51" s="35">
        <f>8100-1500</f>
        <v>6600</v>
      </c>
      <c r="H51" s="35">
        <f>10000-1500</f>
        <v>8500</v>
      </c>
      <c r="I51" s="35">
        <v>10000</v>
      </c>
    </row>
    <row r="52" spans="1:11" s="36" customFormat="1" ht="21" customHeight="1" x14ac:dyDescent="0.35">
      <c r="A52" s="28" t="s">
        <v>75</v>
      </c>
      <c r="B52" s="10" t="s">
        <v>76</v>
      </c>
      <c r="C52" s="32"/>
      <c r="D52" s="29">
        <f>E52</f>
        <v>0</v>
      </c>
      <c r="E52" s="35">
        <f>SUM(F52:I52)</f>
        <v>0</v>
      </c>
      <c r="F52" s="35">
        <f>[1]субвенція!F52+[1]місцевий!F52+[1]оренда!F52+[1]благодійні!F52+'[1]платні послуги'!F52+[1]НСЗУ!F57</f>
        <v>0</v>
      </c>
      <c r="G52" s="35">
        <f>[1]субвенція!G52+[1]місцевий!G52+[1]оренда!G52+[1]благодійні!G52+'[1]платні послуги'!G52+[1]НСЗУ!G57</f>
        <v>0</v>
      </c>
      <c r="H52" s="35">
        <f>[1]субвенція!H52+[1]місцевий!H52+[1]оренда!H52+[1]благодійні!H52+'[1]платні послуги'!H52+[1]НСЗУ!H57</f>
        <v>0</v>
      </c>
      <c r="I52" s="35">
        <f>[1]субвенція!I52+[1]місцевий!I52+[1]оренда!I52+[1]благодійні!I52+'[1]платні послуги'!I52+[1]НСЗУ!I57</f>
        <v>0</v>
      </c>
    </row>
    <row r="53" spans="1:11" s="36" customFormat="1" ht="21" customHeight="1" x14ac:dyDescent="0.35">
      <c r="A53" s="28" t="s">
        <v>77</v>
      </c>
      <c r="B53" s="10" t="s">
        <v>78</v>
      </c>
      <c r="C53" s="32"/>
      <c r="D53" s="29">
        <f>E53</f>
        <v>0</v>
      </c>
      <c r="E53" s="35">
        <f>SUM(F53:I53)</f>
        <v>0</v>
      </c>
      <c r="F53" s="35">
        <f>[1]субвенція!F53+[1]місцевий!F53+[1]оренда!F53+[1]благодійні!F53+'[1]платні послуги'!F53+[1]НСЗУ!F58</f>
        <v>0</v>
      </c>
      <c r="G53" s="35">
        <f>[1]субвенція!G53+[1]місцевий!G53+[1]оренда!G53+[1]благодійні!G53+'[1]платні послуги'!G53+[1]НСЗУ!G58</f>
        <v>0</v>
      </c>
      <c r="H53" s="35">
        <f>[1]субвенція!H53+[1]місцевий!H53+[1]оренда!H53+[1]благодійні!H53+'[1]платні послуги'!H53+[1]НСЗУ!H58</f>
        <v>0</v>
      </c>
      <c r="I53" s="35">
        <f>[1]субвенція!I53+[1]місцевий!I53+[1]оренда!I53+[1]благодійні!I53+'[1]платні послуги'!I53+[1]НСЗУ!I58</f>
        <v>0</v>
      </c>
    </row>
    <row r="54" spans="1:11" s="36" customFormat="1" ht="21" customHeight="1" x14ac:dyDescent="0.35">
      <c r="A54" s="28" t="s">
        <v>79</v>
      </c>
      <c r="B54" s="10" t="s">
        <v>80</v>
      </c>
      <c r="C54" s="32"/>
      <c r="D54" s="29">
        <f>E54</f>
        <v>0</v>
      </c>
      <c r="E54" s="35">
        <f>SUM(F54:I54)</f>
        <v>0</v>
      </c>
      <c r="F54" s="35">
        <f>[1]субвенція!F54+[1]місцевий!F54+[1]оренда!F54+[1]благодійні!F54+'[1]платні послуги'!F54+[1]НСЗУ!F59</f>
        <v>0</v>
      </c>
      <c r="G54" s="35">
        <f>[1]субвенція!G54+[1]місцевий!G54+[1]оренда!G54+[1]благодійні!G54+'[1]платні послуги'!G54+[1]НСЗУ!G59</f>
        <v>0</v>
      </c>
      <c r="H54" s="35">
        <f>[1]субвенція!H54+[1]місцевий!H54+[1]оренда!H54+[1]благодійні!H54+'[1]платні послуги'!H54+[1]НСЗУ!H59</f>
        <v>0</v>
      </c>
      <c r="I54" s="35">
        <f>[1]субвенція!I54+[1]місцевий!I54+[1]оренда!I54+[1]благодійні!I54+'[1]платні послуги'!I54+[1]НСЗУ!I59</f>
        <v>0</v>
      </c>
    </row>
    <row r="55" spans="1:11" s="36" customFormat="1" ht="21" customHeight="1" x14ac:dyDescent="0.35">
      <c r="A55" s="28" t="s">
        <v>81</v>
      </c>
      <c r="B55" s="10" t="s">
        <v>82</v>
      </c>
      <c r="C55" s="32"/>
      <c r="D55" s="29">
        <f>E55</f>
        <v>32500</v>
      </c>
      <c r="E55" s="35">
        <f>SUM(F55:I55)</f>
        <v>32500</v>
      </c>
      <c r="F55" s="35">
        <f>[1]субвенція!F55+[1]місцевий!F55+[1]оренда!F55+[1]благодійні!F55+'[1]платні послуги'!F55+[1]НСЗУ!F60</f>
        <v>9000</v>
      </c>
      <c r="G55" s="35">
        <v>7500</v>
      </c>
      <c r="H55" s="35">
        <v>8000</v>
      </c>
      <c r="I55" s="35">
        <v>8000</v>
      </c>
    </row>
    <row r="56" spans="1:11" s="36" customFormat="1" ht="21" customHeight="1" x14ac:dyDescent="0.35">
      <c r="A56" s="26" t="s">
        <v>83</v>
      </c>
      <c r="B56" s="82" t="s">
        <v>84</v>
      </c>
      <c r="C56" s="83"/>
      <c r="D56" s="59">
        <f t="shared" si="2"/>
        <v>1757690</v>
      </c>
      <c r="E56" s="48">
        <f>SUM(E57:E72)</f>
        <v>1757690</v>
      </c>
      <c r="F56" s="48">
        <f>SUM(F57:F72)</f>
        <v>845850</v>
      </c>
      <c r="G56" s="48">
        <f t="shared" ref="G56:I56" si="6">SUM(G57:G72)</f>
        <v>148200</v>
      </c>
      <c r="H56" s="48">
        <f t="shared" si="6"/>
        <v>375800</v>
      </c>
      <c r="I56" s="48">
        <f t="shared" si="6"/>
        <v>387840</v>
      </c>
    </row>
    <row r="57" spans="1:11" s="36" customFormat="1" ht="21" customHeight="1" x14ac:dyDescent="0.35">
      <c r="A57" s="28" t="s">
        <v>85</v>
      </c>
      <c r="B57" s="10" t="s">
        <v>86</v>
      </c>
      <c r="C57" s="35"/>
      <c r="D57" s="29">
        <f t="shared" si="2"/>
        <v>29840</v>
      </c>
      <c r="E57" s="35">
        <f>SUM(F57:I57)</f>
        <v>29840</v>
      </c>
      <c r="F57" s="35">
        <v>19000</v>
      </c>
      <c r="G57" s="35">
        <f>[1]субвенція!G57+[1]місцевий!G57+[1]оренда!G57+[1]благодійні!G57+'[1]платні послуги'!G57+[1]НСЗУ!G62</f>
        <v>0</v>
      </c>
      <c r="H57" s="35">
        <f>[1]субвенція!H57+[1]місцевий!H57+[1]оренда!H57+[1]благодійні!H57+'[1]платні послуги'!H57+[1]НСЗУ!H62</f>
        <v>0</v>
      </c>
      <c r="I57" s="35">
        <v>10840</v>
      </c>
    </row>
    <row r="58" spans="1:11" s="36" customFormat="1" ht="21" customHeight="1" x14ac:dyDescent="0.35">
      <c r="A58" s="28" t="s">
        <v>87</v>
      </c>
      <c r="B58" s="10" t="s">
        <v>88</v>
      </c>
      <c r="C58" s="35"/>
      <c r="D58" s="29">
        <f t="shared" si="2"/>
        <v>0</v>
      </c>
      <c r="E58" s="35">
        <f t="shared" si="4"/>
        <v>0</v>
      </c>
      <c r="F58" s="35"/>
      <c r="G58" s="35"/>
      <c r="H58" s="35"/>
      <c r="I58" s="35"/>
    </row>
    <row r="59" spans="1:11" ht="21" customHeight="1" x14ac:dyDescent="0.35">
      <c r="A59" s="28" t="s">
        <v>89</v>
      </c>
      <c r="B59" s="10" t="s">
        <v>90</v>
      </c>
      <c r="C59" s="29"/>
      <c r="D59" s="29">
        <f t="shared" si="2"/>
        <v>0</v>
      </c>
      <c r="E59" s="35">
        <f t="shared" si="4"/>
        <v>0</v>
      </c>
      <c r="F59" s="35">
        <f>[1]субвенція!F59+[1]місцевий!F59+[1]оренда!F59+[1]благодійні!F59+'[1]платні послуги'!F59+[1]НСЗУ!F64</f>
        <v>0</v>
      </c>
      <c r="G59" s="35">
        <f>[1]субвенція!G59+[1]місцевий!G59+[1]оренда!G59+[1]благодійні!G59+'[1]платні послуги'!G59+[1]НСЗУ!G64</f>
        <v>0</v>
      </c>
      <c r="H59" s="35">
        <f>[1]субвенція!H59+[1]місцевий!H59+[1]оренда!H59+[1]благодійні!H59+'[1]платні послуги'!H59+[1]НСЗУ!H64</f>
        <v>0</v>
      </c>
      <c r="I59" s="35">
        <f>[1]субвенція!I59+[1]місцевий!I59+[1]оренда!I59+[1]благодійні!I59+'[1]платні послуги'!I59+[1]НСЗУ!I64</f>
        <v>0</v>
      </c>
    </row>
    <row r="60" spans="1:11" ht="21" customHeight="1" x14ac:dyDescent="0.35">
      <c r="A60" s="28" t="s">
        <v>91</v>
      </c>
      <c r="B60" s="10" t="s">
        <v>92</v>
      </c>
      <c r="C60" s="33"/>
      <c r="D60" s="29">
        <f t="shared" si="2"/>
        <v>15000</v>
      </c>
      <c r="E60" s="35">
        <f t="shared" si="4"/>
        <v>15000</v>
      </c>
      <c r="F60" s="35">
        <v>0</v>
      </c>
      <c r="G60" s="35">
        <v>3200</v>
      </c>
      <c r="H60" s="35">
        <v>6800</v>
      </c>
      <c r="I60" s="35">
        <f>[1]субвенція!I60+[1]місцевий!I60+[1]оренда!I60+[1]благодійні!I60+'[1]платні послуги'!I60+[1]НСЗУ!I65</f>
        <v>5000</v>
      </c>
    </row>
    <row r="61" spans="1:11" s="36" customFormat="1" ht="21" customHeight="1" x14ac:dyDescent="0.35">
      <c r="A61" s="28" t="s">
        <v>93</v>
      </c>
      <c r="B61" s="10" t="s">
        <v>94</v>
      </c>
      <c r="C61" s="33"/>
      <c r="D61" s="29">
        <f t="shared" si="2"/>
        <v>8050</v>
      </c>
      <c r="E61" s="35">
        <f t="shared" si="4"/>
        <v>8050</v>
      </c>
      <c r="F61" s="35">
        <v>1050</v>
      </c>
      <c r="G61" s="35">
        <v>2500</v>
      </c>
      <c r="H61" s="35">
        <v>2000</v>
      </c>
      <c r="I61" s="35">
        <v>2500</v>
      </c>
      <c r="K61" s="38"/>
    </row>
    <row r="62" spans="1:11" s="36" customFormat="1" ht="21" customHeight="1" x14ac:dyDescent="0.35">
      <c r="A62" s="28" t="s">
        <v>95</v>
      </c>
      <c r="B62" s="10" t="s">
        <v>96</v>
      </c>
      <c r="C62" s="33"/>
      <c r="D62" s="29">
        <f t="shared" si="2"/>
        <v>30000</v>
      </c>
      <c r="E62" s="35">
        <f t="shared" si="4"/>
        <v>30000</v>
      </c>
      <c r="F62" s="35">
        <v>7500</v>
      </c>
      <c r="G62" s="35">
        <v>7500</v>
      </c>
      <c r="H62" s="35">
        <v>7500</v>
      </c>
      <c r="I62" s="35">
        <v>7500</v>
      </c>
    </row>
    <row r="63" spans="1:11" s="36" customFormat="1" ht="21" customHeight="1" x14ac:dyDescent="0.35">
      <c r="A63" s="28" t="s">
        <v>97</v>
      </c>
      <c r="B63" s="10" t="s">
        <v>98</v>
      </c>
      <c r="C63" s="33"/>
      <c r="D63" s="29">
        <f t="shared" si="2"/>
        <v>48500</v>
      </c>
      <c r="E63" s="35">
        <f t="shared" si="4"/>
        <v>48500</v>
      </c>
      <c r="F63" s="35">
        <f>[1]субвенція!F63+[1]місцевий!F63+[1]оренда!F63+[1]благодійні!F63+'[1]платні послуги'!F63+[1]НСЗУ!F68</f>
        <v>5000</v>
      </c>
      <c r="G63" s="35">
        <v>15000</v>
      </c>
      <c r="H63" s="35">
        <v>13500</v>
      </c>
      <c r="I63" s="35">
        <v>15000</v>
      </c>
    </row>
    <row r="64" spans="1:11" s="36" customFormat="1" ht="21" customHeight="1" x14ac:dyDescent="0.35">
      <c r="A64" s="28" t="s">
        <v>99</v>
      </c>
      <c r="B64" s="10" t="s">
        <v>100</v>
      </c>
      <c r="C64" s="33"/>
      <c r="D64" s="29">
        <f t="shared" si="2"/>
        <v>84000</v>
      </c>
      <c r="E64" s="35">
        <f t="shared" si="4"/>
        <v>84000</v>
      </c>
      <c r="F64" s="35">
        <v>21000</v>
      </c>
      <c r="G64" s="35">
        <v>21000</v>
      </c>
      <c r="H64" s="35">
        <v>21000</v>
      </c>
      <c r="I64" s="35">
        <v>21000</v>
      </c>
    </row>
    <row r="65" spans="1:9" s="36" customFormat="1" ht="24" customHeight="1" x14ac:dyDescent="0.35">
      <c r="A65" s="28" t="s">
        <v>101</v>
      </c>
      <c r="B65" s="10" t="s">
        <v>102</v>
      </c>
      <c r="C65" s="33"/>
      <c r="D65" s="29">
        <f t="shared" si="2"/>
        <v>299000</v>
      </c>
      <c r="E65" s="35">
        <f t="shared" si="4"/>
        <v>299000</v>
      </c>
      <c r="F65" s="35">
        <v>99000</v>
      </c>
      <c r="G65" s="35">
        <f>[1]субвенція!G65+[1]місцевий!G65+[1]оренда!G65+[1]благодійні!G65+'[1]платні послуги'!G65+[1]НСЗУ!G70</f>
        <v>0</v>
      </c>
      <c r="H65" s="35">
        <f>[1]субвенція!H65+[1]місцевий!H65+[1]оренда!H65+[1]благодійні!H65+'[1]платні послуги'!H65+[1]НСЗУ!H70</f>
        <v>0</v>
      </c>
      <c r="I65" s="35">
        <v>200000</v>
      </c>
    </row>
    <row r="66" spans="1:9" s="36" customFormat="1" ht="21" customHeight="1" x14ac:dyDescent="0.35">
      <c r="A66" s="28" t="s">
        <v>103</v>
      </c>
      <c r="B66" s="10" t="s">
        <v>104</v>
      </c>
      <c r="C66" s="29"/>
      <c r="D66" s="29">
        <f t="shared" si="2"/>
        <v>11700</v>
      </c>
      <c r="E66" s="35">
        <f t="shared" si="4"/>
        <v>11700</v>
      </c>
      <c r="F66" s="35">
        <v>5700</v>
      </c>
      <c r="G66" s="35">
        <f>[1]субвенція!G66+[1]місцевий!G66+[1]оренда!G66+[1]благодійні!G66+'[1]платні послуги'!G66+[1]НСЗУ!G71</f>
        <v>0</v>
      </c>
      <c r="H66" s="35">
        <f>[1]субвенція!H66+[1]місцевий!H66+[1]оренда!H66+[1]благодійні!H66+'[1]платні послуги'!H66+[1]НСЗУ!H71</f>
        <v>0</v>
      </c>
      <c r="I66" s="35">
        <v>6000</v>
      </c>
    </row>
    <row r="67" spans="1:9" s="36" customFormat="1" ht="21" customHeight="1" x14ac:dyDescent="0.35">
      <c r="A67" s="28" t="s">
        <v>105</v>
      </c>
      <c r="B67" s="10" t="s">
        <v>106</v>
      </c>
      <c r="C67" s="29"/>
      <c r="D67" s="29">
        <f t="shared" si="2"/>
        <v>0</v>
      </c>
      <c r="E67" s="35">
        <f t="shared" si="4"/>
        <v>0</v>
      </c>
      <c r="F67" s="35">
        <f>[1]субвенція!F67+[1]місцевий!F67+[1]оренда!F67+[1]благодійні!F67+'[1]платні послуги'!F67+[1]НСЗУ!F72</f>
        <v>0</v>
      </c>
      <c r="G67" s="35">
        <f>[1]субвенція!G67+[1]місцевий!G67+[1]оренда!G67+[1]благодійні!G67+'[1]платні послуги'!G67+[1]НСЗУ!G72</f>
        <v>0</v>
      </c>
      <c r="H67" s="35">
        <f>[1]субвенція!H67+[1]місцевий!H67+[1]оренда!H67+[1]благодійні!H67+'[1]платні послуги'!H67+[1]НСЗУ!H72</f>
        <v>0</v>
      </c>
      <c r="I67" s="35">
        <f>[1]субвенція!I67+[1]місцевий!I67+[1]оренда!I67+[1]благодійні!I67+'[1]платні послуги'!I67+[1]НСЗУ!I72</f>
        <v>0</v>
      </c>
    </row>
    <row r="68" spans="1:9" s="36" customFormat="1" ht="21" customHeight="1" x14ac:dyDescent="0.35">
      <c r="A68" s="28" t="s">
        <v>107</v>
      </c>
      <c r="B68" s="10" t="s">
        <v>108</v>
      </c>
      <c r="C68" s="29"/>
      <c r="D68" s="29">
        <f t="shared" si="2"/>
        <v>70000</v>
      </c>
      <c r="E68" s="35">
        <f t="shared" si="4"/>
        <v>70000</v>
      </c>
      <c r="F68" s="35">
        <v>0</v>
      </c>
      <c r="G68" s="35">
        <v>11000</v>
      </c>
      <c r="H68" s="35">
        <v>44000</v>
      </c>
      <c r="I68" s="35">
        <v>15000</v>
      </c>
    </row>
    <row r="69" spans="1:9" s="36" customFormat="1" ht="21" customHeight="1" x14ac:dyDescent="0.35">
      <c r="A69" s="28" t="s">
        <v>109</v>
      </c>
      <c r="B69" s="10" t="s">
        <v>110</v>
      </c>
      <c r="C69" s="39"/>
      <c r="D69" s="29">
        <f t="shared" si="2"/>
        <v>267000</v>
      </c>
      <c r="E69" s="35">
        <f t="shared" si="4"/>
        <v>267000</v>
      </c>
      <c r="F69" s="35">
        <v>68000</v>
      </c>
      <c r="G69" s="35">
        <v>64000</v>
      </c>
      <c r="H69" s="35">
        <v>55000</v>
      </c>
      <c r="I69" s="35">
        <v>80000</v>
      </c>
    </row>
    <row r="70" spans="1:9" s="36" customFormat="1" ht="21" customHeight="1" x14ac:dyDescent="0.35">
      <c r="A70" s="28" t="s">
        <v>111</v>
      </c>
      <c r="B70" s="10" t="s">
        <v>112</v>
      </c>
      <c r="C70" s="29"/>
      <c r="D70" s="29">
        <f>E70</f>
        <v>0</v>
      </c>
      <c r="E70" s="35">
        <f>SUM(F70:I70)</f>
        <v>0</v>
      </c>
      <c r="F70" s="35">
        <f>[1]субвенція!F70+[1]місцевий!F70+[1]оренда!F70+[1]благодійні!F70+'[1]платні послуги'!F70+[1]НСЗУ!F75</f>
        <v>0</v>
      </c>
      <c r="G70" s="35">
        <f>[1]субвенція!G70+[1]місцевий!G70+[1]оренда!G70+[1]благодійні!G70+'[1]платні послуги'!G70+[1]НСЗУ!G75</f>
        <v>0</v>
      </c>
      <c r="H70" s="35">
        <f>[1]субвенція!H70+[1]місцевий!H70+[1]оренда!H70+[1]благодійні!H70+'[1]платні послуги'!H70+[1]НСЗУ!H75</f>
        <v>0</v>
      </c>
      <c r="I70" s="35">
        <f>[1]субвенція!I70+[1]місцевий!I70+[1]оренда!I70+[1]благодійні!I70+'[1]платні послуги'!I70+[1]НСЗУ!I75</f>
        <v>0</v>
      </c>
    </row>
    <row r="71" spans="1:9" s="36" customFormat="1" ht="21" customHeight="1" x14ac:dyDescent="0.35">
      <c r="A71" s="28" t="s">
        <v>113</v>
      </c>
      <c r="B71" s="10" t="s">
        <v>114</v>
      </c>
      <c r="C71" s="40"/>
      <c r="D71" s="29">
        <f>E71</f>
        <v>88000</v>
      </c>
      <c r="E71" s="35">
        <f>SUM(F71:I71)</f>
        <v>88000</v>
      </c>
      <c r="F71" s="35">
        <v>10000</v>
      </c>
      <c r="G71" s="35">
        <v>24000</v>
      </c>
      <c r="H71" s="35">
        <v>29000</v>
      </c>
      <c r="I71" s="35">
        <v>25000</v>
      </c>
    </row>
    <row r="72" spans="1:9" s="36" customFormat="1" ht="21" customHeight="1" x14ac:dyDescent="0.35">
      <c r="A72" s="28" t="s">
        <v>214</v>
      </c>
      <c r="B72" s="10" t="s">
        <v>115</v>
      </c>
      <c r="C72" s="40"/>
      <c r="D72" s="29">
        <f>E72</f>
        <v>806600</v>
      </c>
      <c r="E72" s="35">
        <f>SUM(F72:I72)</f>
        <v>806600</v>
      </c>
      <c r="F72" s="35">
        <v>609600</v>
      </c>
      <c r="G72" s="35">
        <v>0</v>
      </c>
      <c r="H72" s="35">
        <v>197000</v>
      </c>
      <c r="I72" s="35">
        <v>0</v>
      </c>
    </row>
    <row r="73" spans="1:9" s="36" customFormat="1" ht="21" customHeight="1" x14ac:dyDescent="0.35">
      <c r="A73" s="34" t="s">
        <v>116</v>
      </c>
      <c r="B73" s="10" t="s">
        <v>117</v>
      </c>
      <c r="C73" s="40"/>
      <c r="D73" s="29"/>
      <c r="E73" s="35"/>
      <c r="F73" s="35"/>
      <c r="G73" s="35"/>
      <c r="H73" s="35"/>
      <c r="I73" s="35"/>
    </row>
    <row r="74" spans="1:9" s="36" customFormat="1" ht="21" customHeight="1" x14ac:dyDescent="0.35">
      <c r="A74" s="43" t="s">
        <v>118</v>
      </c>
      <c r="B74" s="10" t="s">
        <v>119</v>
      </c>
      <c r="C74" s="40"/>
      <c r="D74" s="35">
        <f>D76+D79+D80+D82</f>
        <v>4653128</v>
      </c>
      <c r="E74" s="35">
        <f>E76+E79+E80+E82</f>
        <v>4653128</v>
      </c>
      <c r="F74" s="35">
        <f>F76+F79+F80+F82</f>
        <v>1120320</v>
      </c>
      <c r="G74" s="35">
        <f t="shared" ref="G74:I74" si="7">G76+G79+G80+G82</f>
        <v>1188492</v>
      </c>
      <c r="H74" s="35">
        <f t="shared" si="7"/>
        <v>1143700</v>
      </c>
      <c r="I74" s="35">
        <f t="shared" si="7"/>
        <v>1200616</v>
      </c>
    </row>
    <row r="75" spans="1:9" s="36" customFormat="1" ht="21" customHeight="1" x14ac:dyDescent="0.35">
      <c r="A75" s="34" t="s">
        <v>120</v>
      </c>
      <c r="B75" s="10" t="s">
        <v>121</v>
      </c>
      <c r="C75" s="40"/>
      <c r="D75" s="29"/>
      <c r="E75" s="35"/>
      <c r="F75" s="35"/>
      <c r="G75" s="35"/>
      <c r="H75" s="35"/>
      <c r="I75" s="35"/>
    </row>
    <row r="76" spans="1:9" s="41" customFormat="1" ht="21" customHeight="1" x14ac:dyDescent="0.35">
      <c r="A76" s="26" t="s">
        <v>61</v>
      </c>
      <c r="B76" s="82" t="s">
        <v>122</v>
      </c>
      <c r="C76" s="58"/>
      <c r="D76" s="59">
        <f t="shared" ref="D76:D91" si="8">E76</f>
        <v>6000</v>
      </c>
      <c r="E76" s="48">
        <f>SUM(E77:E78)</f>
        <v>6000</v>
      </c>
      <c r="F76" s="35">
        <f>SUM(F77:F78)</f>
        <v>1500</v>
      </c>
      <c r="G76" s="35">
        <f t="shared" ref="G76:I76" si="9">SUM(G77:G78)</f>
        <v>1500</v>
      </c>
      <c r="H76" s="35">
        <f t="shared" si="9"/>
        <v>1500</v>
      </c>
      <c r="I76" s="35">
        <f t="shared" si="9"/>
        <v>1500</v>
      </c>
    </row>
    <row r="77" spans="1:9" s="36" customFormat="1" ht="21" customHeight="1" x14ac:dyDescent="0.35">
      <c r="A77" s="28" t="s">
        <v>73</v>
      </c>
      <c r="B77" s="10" t="s">
        <v>123</v>
      </c>
      <c r="C77" s="40"/>
      <c r="D77" s="29">
        <f t="shared" si="8"/>
        <v>6000</v>
      </c>
      <c r="E77" s="35">
        <f t="shared" ref="E77:E91" si="10">SUM(F77:I77)</f>
        <v>6000</v>
      </c>
      <c r="F77" s="35">
        <f>[1]субвенція!F76+[1]місцевий!F77+[1]оренда!F76+[1]благодійні!F76+'[1]платні послуги'!F77+[1]НСЗУ!F82</f>
        <v>1500</v>
      </c>
      <c r="G77" s="35">
        <f>[1]субвенція!G76+[1]місцевий!G77+[1]оренда!G76+[1]благодійні!G76+'[1]платні послуги'!G77+[1]НСЗУ!G82</f>
        <v>1500</v>
      </c>
      <c r="H77" s="35">
        <f>[1]субвенція!H76+[1]місцевий!H77+[1]оренда!H76+[1]благодійні!H76+'[1]платні послуги'!H77+[1]НСЗУ!H81</f>
        <v>1500</v>
      </c>
      <c r="I77" s="35">
        <f>[1]субвенція!I76+[1]місцевий!I77+[1]оренда!I76+[1]благодійні!I76+'[1]платні послуги'!I77+[1]НСЗУ!I81</f>
        <v>1500</v>
      </c>
    </row>
    <row r="78" spans="1:9" s="36" customFormat="1" ht="21" customHeight="1" x14ac:dyDescent="0.35">
      <c r="A78" s="28" t="s">
        <v>71</v>
      </c>
      <c r="B78" s="10" t="s">
        <v>124</v>
      </c>
      <c r="C78" s="40"/>
      <c r="D78" s="29">
        <f>E78</f>
        <v>0</v>
      </c>
      <c r="E78" s="35">
        <f>SUM(F78:I78)</f>
        <v>0</v>
      </c>
      <c r="F78" s="35">
        <f>[1]субвенція!F77+[1]місцевий!F78+[1]оренда!F77+[1]благодійні!F77+'[1]платні послуги'!F78</f>
        <v>0</v>
      </c>
      <c r="G78" s="35">
        <f>[1]субвенція!G77+[1]місцевий!G78+[1]оренда!G77+[1]благодійні!G77+'[1]платні послуги'!G78</f>
        <v>0</v>
      </c>
      <c r="H78" s="35">
        <f>[1]субвенція!H77+[1]місцевий!H78+[1]оренда!H77+[1]благодійні!H77+'[1]платні послуги'!H78</f>
        <v>0</v>
      </c>
      <c r="I78" s="35">
        <f>[1]субвенція!I77+[1]місцевий!I78+[1]оренда!I77+[1]благодійні!I77+'[1]платні послуги'!I78</f>
        <v>0</v>
      </c>
    </row>
    <row r="79" spans="1:9" s="36" customFormat="1" ht="21" customHeight="1" x14ac:dyDescent="0.35">
      <c r="A79" s="34" t="s">
        <v>57</v>
      </c>
      <c r="B79" s="10" t="s">
        <v>125</v>
      </c>
      <c r="C79" s="40"/>
      <c r="D79" s="29">
        <f t="shared" si="8"/>
        <v>3548500</v>
      </c>
      <c r="E79" s="35">
        <f t="shared" si="10"/>
        <v>3548500</v>
      </c>
      <c r="F79" s="35">
        <v>878000</v>
      </c>
      <c r="G79" s="35">
        <v>874500</v>
      </c>
      <c r="H79" s="35">
        <f>893000+3000</f>
        <v>896000</v>
      </c>
      <c r="I79" s="35">
        <v>900000</v>
      </c>
    </row>
    <row r="80" spans="1:9" s="36" customFormat="1" ht="21" customHeight="1" x14ac:dyDescent="0.35">
      <c r="A80" s="34" t="s">
        <v>59</v>
      </c>
      <c r="B80" s="10" t="s">
        <v>126</v>
      </c>
      <c r="C80" s="40"/>
      <c r="D80" s="29">
        <f t="shared" si="8"/>
        <v>773000</v>
      </c>
      <c r="E80" s="35">
        <f t="shared" si="10"/>
        <v>773000</v>
      </c>
      <c r="F80" s="35">
        <v>176000</v>
      </c>
      <c r="G80" s="35">
        <v>210000</v>
      </c>
      <c r="H80" s="35">
        <v>197000</v>
      </c>
      <c r="I80" s="35">
        <v>190000</v>
      </c>
    </row>
    <row r="81" spans="1:9" s="36" customFormat="1" ht="21" customHeight="1" x14ac:dyDescent="0.35">
      <c r="A81" s="34" t="s">
        <v>116</v>
      </c>
      <c r="B81" s="10" t="s">
        <v>127</v>
      </c>
      <c r="C81" s="40"/>
      <c r="D81" s="29">
        <f t="shared" si="8"/>
        <v>1842700</v>
      </c>
      <c r="E81" s="35">
        <f t="shared" si="10"/>
        <v>1842700</v>
      </c>
      <c r="F81" s="35">
        <v>403500</v>
      </c>
      <c r="G81" s="35">
        <v>605200</v>
      </c>
      <c r="H81" s="35">
        <v>384000</v>
      </c>
      <c r="I81" s="35">
        <v>450000</v>
      </c>
    </row>
    <row r="82" spans="1:9" s="41" customFormat="1" ht="21" customHeight="1" x14ac:dyDescent="0.35">
      <c r="A82" s="26" t="s">
        <v>83</v>
      </c>
      <c r="B82" s="82" t="s">
        <v>128</v>
      </c>
      <c r="C82" s="58"/>
      <c r="D82" s="59">
        <f>E82</f>
        <v>325628</v>
      </c>
      <c r="E82" s="48">
        <f>SUM(E83:E91)</f>
        <v>325628</v>
      </c>
      <c r="F82" s="48">
        <f>SUM(F83:F91)</f>
        <v>64820</v>
      </c>
      <c r="G82" s="48">
        <f>SUM(G83:G91)</f>
        <v>102492</v>
      </c>
      <c r="H82" s="48">
        <f>SUM(H83:H91)</f>
        <v>49200</v>
      </c>
      <c r="I82" s="48">
        <f t="shared" ref="I82" si="11">SUM(I83:I91)</f>
        <v>109116</v>
      </c>
    </row>
    <row r="83" spans="1:9" s="36" customFormat="1" ht="21" customHeight="1" x14ac:dyDescent="0.35">
      <c r="A83" s="28" t="s">
        <v>87</v>
      </c>
      <c r="B83" s="10" t="s">
        <v>129</v>
      </c>
      <c r="C83" s="40"/>
      <c r="D83" s="29">
        <f t="shared" si="8"/>
        <v>71000</v>
      </c>
      <c r="E83" s="35">
        <f t="shared" si="10"/>
        <v>71000</v>
      </c>
      <c r="F83" s="35">
        <v>12000</v>
      </c>
      <c r="G83" s="35">
        <v>17000</v>
      </c>
      <c r="H83" s="35">
        <v>17000</v>
      </c>
      <c r="I83" s="35">
        <v>25000</v>
      </c>
    </row>
    <row r="84" spans="1:9" s="36" customFormat="1" ht="21" customHeight="1" x14ac:dyDescent="0.35">
      <c r="A84" s="28" t="s">
        <v>89</v>
      </c>
      <c r="B84" s="10" t="s">
        <v>130</v>
      </c>
      <c r="C84" s="40"/>
      <c r="D84" s="29">
        <f t="shared" si="8"/>
        <v>50000</v>
      </c>
      <c r="E84" s="35">
        <f t="shared" si="10"/>
        <v>50000</v>
      </c>
      <c r="F84" s="35">
        <v>11000</v>
      </c>
      <c r="G84" s="35">
        <v>18000</v>
      </c>
      <c r="H84" s="35">
        <v>6000</v>
      </c>
      <c r="I84" s="35">
        <v>15000</v>
      </c>
    </row>
    <row r="85" spans="1:9" s="36" customFormat="1" ht="21" customHeight="1" x14ac:dyDescent="0.35">
      <c r="A85" s="28" t="s">
        <v>131</v>
      </c>
      <c r="B85" s="10" t="s">
        <v>132</v>
      </c>
      <c r="C85" s="40"/>
      <c r="D85" s="29">
        <f t="shared" si="8"/>
        <v>113500</v>
      </c>
      <c r="E85" s="35">
        <f t="shared" si="10"/>
        <v>113500</v>
      </c>
      <c r="F85" s="35">
        <v>36000</v>
      </c>
      <c r="G85" s="35">
        <v>56000</v>
      </c>
      <c r="H85" s="35">
        <v>6500</v>
      </c>
      <c r="I85" s="35">
        <v>15000</v>
      </c>
    </row>
    <row r="86" spans="1:9" s="36" customFormat="1" ht="21" customHeight="1" x14ac:dyDescent="0.35">
      <c r="A86" s="28" t="s">
        <v>109</v>
      </c>
      <c r="B86" s="10" t="s">
        <v>133</v>
      </c>
      <c r="C86" s="40"/>
      <c r="D86" s="29">
        <f t="shared" si="8"/>
        <v>8820</v>
      </c>
      <c r="E86" s="35">
        <f t="shared" si="10"/>
        <v>8820</v>
      </c>
      <c r="F86" s="35">
        <v>2820</v>
      </c>
      <c r="G86" s="35">
        <f>[1]субвенція!G85+[1]місцевий!G86+[1]оренда!G85+[1]благодійні!G85+'[1]платні послуги'!G86+[1]НСЗУ!G90</f>
        <v>2000</v>
      </c>
      <c r="H86" s="35">
        <f>[1]субвенція!H85+[1]місцевий!H86+[1]оренда!H85+[1]благодійні!H85+'[1]платні послуги'!H86+[1]НСЗУ!H90</f>
        <v>2000</v>
      </c>
      <c r="I86" s="35">
        <f>[1]субвенція!I85+[1]місцевий!I86+[1]оренда!I85+[1]благодійні!I85+'[1]платні послуги'!I86+[1]НСЗУ!I90</f>
        <v>2000</v>
      </c>
    </row>
    <row r="87" spans="1:9" s="36" customFormat="1" ht="21" customHeight="1" x14ac:dyDescent="0.35">
      <c r="A87" s="28" t="s">
        <v>216</v>
      </c>
      <c r="B87" s="10" t="s">
        <v>134</v>
      </c>
      <c r="C87" s="40"/>
      <c r="D87" s="29">
        <f t="shared" si="8"/>
        <v>0</v>
      </c>
      <c r="E87" s="35">
        <f t="shared" si="10"/>
        <v>0</v>
      </c>
      <c r="F87" s="35">
        <v>0</v>
      </c>
      <c r="G87" s="35">
        <v>0</v>
      </c>
      <c r="H87" s="35">
        <v>0</v>
      </c>
      <c r="I87" s="35">
        <v>0</v>
      </c>
    </row>
    <row r="88" spans="1:9" s="36" customFormat="1" ht="21" customHeight="1" x14ac:dyDescent="0.35">
      <c r="A88" s="28" t="s">
        <v>215</v>
      </c>
      <c r="B88" s="10" t="s">
        <v>135</v>
      </c>
      <c r="C88" s="40"/>
      <c r="D88" s="29">
        <f t="shared" si="8"/>
        <v>12200</v>
      </c>
      <c r="E88" s="35">
        <f t="shared" si="10"/>
        <v>12200</v>
      </c>
      <c r="F88" s="35">
        <v>3000</v>
      </c>
      <c r="G88" s="35">
        <v>900</v>
      </c>
      <c r="H88" s="35">
        <v>3300</v>
      </c>
      <c r="I88" s="35">
        <f>[1]субвенція!I87+[1]місцевий!I88+[1]оренда!I87+[1]благодійні!I87+'[1]платні послуги'!I88+[1]НСЗУ!I92</f>
        <v>5000</v>
      </c>
    </row>
    <row r="89" spans="1:9" s="36" customFormat="1" ht="21" customHeight="1" x14ac:dyDescent="0.35">
      <c r="A89" s="28" t="s">
        <v>136</v>
      </c>
      <c r="B89" s="10" t="s">
        <v>137</v>
      </c>
      <c r="C89" s="40"/>
      <c r="D89" s="29">
        <f t="shared" si="8"/>
        <v>0</v>
      </c>
      <c r="E89" s="35">
        <f t="shared" si="10"/>
        <v>0</v>
      </c>
      <c r="F89" s="35">
        <f>[1]субвенція!F88+[1]місцевий!F89+[1]оренда!F88+[1]благодійні!F88+'[1]платні послуги'!F89+[1]НСЗУ!F93</f>
        <v>0</v>
      </c>
      <c r="G89" s="35">
        <f>[1]субвенція!G88+[1]місцевий!G89+[1]оренда!G88+[1]благодійні!G88+'[1]платні послуги'!G89+[1]НСЗУ!G93</f>
        <v>0</v>
      </c>
      <c r="H89" s="35">
        <f>[1]субвенція!H88+[1]місцевий!H89+[1]оренда!H88+[1]благодійні!H88+'[1]платні послуги'!H89+[1]НСЗУ!H93</f>
        <v>0</v>
      </c>
      <c r="I89" s="35">
        <f>[1]субвенція!I88+[1]місцевий!I89+[1]оренда!I88+[1]благодійні!I88+'[1]платні послуги'!I89+[1]НСЗУ!I93</f>
        <v>0</v>
      </c>
    </row>
    <row r="90" spans="1:9" s="36" customFormat="1" ht="21" customHeight="1" x14ac:dyDescent="0.35">
      <c r="A90" s="28" t="s">
        <v>138</v>
      </c>
      <c r="B90" s="10" t="s">
        <v>139</v>
      </c>
      <c r="C90" s="40"/>
      <c r="D90" s="29">
        <f>E90</f>
        <v>70108</v>
      </c>
      <c r="E90" s="35">
        <f t="shared" si="10"/>
        <v>70108</v>
      </c>
      <c r="F90" s="35">
        <f>[1]субвенція!F89+[1]місцевий!F90+[1]оренда!F89+[1]благодійні!F89+'[1]платні послуги'!F90+[1]НСЗУ!F94</f>
        <v>0</v>
      </c>
      <c r="G90" s="35">
        <v>8592</v>
      </c>
      <c r="H90" s="35">
        <v>14400</v>
      </c>
      <c r="I90" s="35">
        <v>47116</v>
      </c>
    </row>
    <row r="91" spans="1:9" s="36" customFormat="1" ht="21" customHeight="1" x14ac:dyDescent="0.35">
      <c r="A91" s="42" t="s">
        <v>140</v>
      </c>
      <c r="B91" s="7">
        <v>130</v>
      </c>
      <c r="C91" s="26"/>
      <c r="D91" s="29">
        <f t="shared" si="8"/>
        <v>0</v>
      </c>
      <c r="E91" s="35">
        <f t="shared" si="10"/>
        <v>0</v>
      </c>
      <c r="F91" s="35">
        <f>[1]субвенція!F90+[1]місцевий!F91+[1]оренда!F90+[1]благодійні!F90+'[1]платні послуги'!F91+[1]НСЗУ!F96</f>
        <v>0</v>
      </c>
      <c r="G91" s="35">
        <f>[1]субвенція!G90+[1]місцевий!G91+[1]оренда!G90+[1]благодійні!G90+'[1]платні послуги'!G91+[1]НСЗУ!G95</f>
        <v>0</v>
      </c>
      <c r="H91" s="35">
        <f>[1]субвенція!H90+[1]місцевий!H91+[1]оренда!H90+[1]благодійні!H90+'[1]платні послуги'!H91+[1]НСЗУ!H95</f>
        <v>0</v>
      </c>
      <c r="I91" s="35">
        <f>[1]субвенція!I90+[1]місцевий!I91+[1]оренда!I90+[1]благодійні!I90+'[1]платні послуги'!I91+[1]НСЗУ!I96</f>
        <v>0</v>
      </c>
    </row>
    <row r="92" spans="1:9" s="36" customFormat="1" ht="21" customHeight="1" x14ac:dyDescent="0.35">
      <c r="A92" s="43" t="s">
        <v>141</v>
      </c>
      <c r="B92" s="10" t="s">
        <v>142</v>
      </c>
      <c r="C92" s="98"/>
      <c r="D92" s="99"/>
      <c r="E92" s="99"/>
      <c r="F92" s="99"/>
      <c r="G92" s="99"/>
      <c r="H92" s="99"/>
      <c r="I92" s="100"/>
    </row>
    <row r="93" spans="1:9" s="36" customFormat="1" ht="21" customHeight="1" x14ac:dyDescent="0.35">
      <c r="A93" s="34" t="s">
        <v>143</v>
      </c>
      <c r="B93" s="10" t="s">
        <v>144</v>
      </c>
      <c r="C93" s="7"/>
      <c r="D93" s="44">
        <f t="shared" ref="D93:D98" si="12">E93</f>
        <v>3894250</v>
      </c>
      <c r="E93" s="45">
        <f>E45+E76</f>
        <v>3894250</v>
      </c>
      <c r="F93" s="45">
        <f>F45+F76</f>
        <v>934000</v>
      </c>
      <c r="G93" s="45">
        <f t="shared" ref="G93:I93" si="13">G45+G76</f>
        <v>958100</v>
      </c>
      <c r="H93" s="45">
        <f t="shared" si="13"/>
        <v>912650</v>
      </c>
      <c r="I93" s="45">
        <f t="shared" si="13"/>
        <v>1089500</v>
      </c>
    </row>
    <row r="94" spans="1:9" s="36" customFormat="1" ht="21" customHeight="1" x14ac:dyDescent="0.35">
      <c r="A94" s="34" t="s">
        <v>57</v>
      </c>
      <c r="B94" s="10" t="s">
        <v>145</v>
      </c>
      <c r="C94" s="7"/>
      <c r="D94" s="44">
        <f t="shared" si="12"/>
        <v>13891050</v>
      </c>
      <c r="E94" s="45">
        <f>SUM(F94:I94)</f>
        <v>13891050</v>
      </c>
      <c r="F94" s="45">
        <f>F43+F79</f>
        <v>3336438</v>
      </c>
      <c r="G94" s="45">
        <f t="shared" ref="G94:I95" si="14">G43+G79</f>
        <v>3376938</v>
      </c>
      <c r="H94" s="45">
        <f t="shared" si="14"/>
        <v>3577438</v>
      </c>
      <c r="I94" s="45">
        <f t="shared" si="14"/>
        <v>3600236</v>
      </c>
    </row>
    <row r="95" spans="1:9" s="36" customFormat="1" ht="21" customHeight="1" x14ac:dyDescent="0.35">
      <c r="A95" s="34" t="s">
        <v>59</v>
      </c>
      <c r="B95" s="10" t="s">
        <v>146</v>
      </c>
      <c r="C95" s="7"/>
      <c r="D95" s="44">
        <f t="shared" si="12"/>
        <v>3075831</v>
      </c>
      <c r="E95" s="45">
        <f>SUM(F95:I95)</f>
        <v>3075831</v>
      </c>
      <c r="F95" s="45">
        <f>F44+F80</f>
        <v>738508</v>
      </c>
      <c r="G95" s="45">
        <f t="shared" si="14"/>
        <v>750008</v>
      </c>
      <c r="H95" s="45">
        <f t="shared" si="14"/>
        <v>765008</v>
      </c>
      <c r="I95" s="45">
        <f t="shared" si="14"/>
        <v>822307</v>
      </c>
    </row>
    <row r="96" spans="1:9" s="36" customFormat="1" ht="21" customHeight="1" x14ac:dyDescent="0.35">
      <c r="A96" s="34" t="s">
        <v>116</v>
      </c>
      <c r="B96" s="10" t="s">
        <v>147</v>
      </c>
      <c r="C96" s="7"/>
      <c r="D96" s="46">
        <f t="shared" si="12"/>
        <v>1842700</v>
      </c>
      <c r="E96" s="32">
        <f>SUM(F96:I96)</f>
        <v>1842700</v>
      </c>
      <c r="F96" s="35">
        <v>403500</v>
      </c>
      <c r="G96" s="35">
        <v>605200</v>
      </c>
      <c r="H96" s="35">
        <v>384000</v>
      </c>
      <c r="I96" s="35">
        <f>[1]субвенція!I94+[1]місцевий!I95+[1]оренда!I95+[1]благодійні!I95+'[1]платні послуги'!I96+[1]НСЗУ!I100</f>
        <v>450000</v>
      </c>
    </row>
    <row r="97" spans="1:9" s="36" customFormat="1" ht="21" customHeight="1" x14ac:dyDescent="0.35">
      <c r="A97" s="34" t="s">
        <v>148</v>
      </c>
      <c r="B97" s="10" t="s">
        <v>149</v>
      </c>
      <c r="C97" s="7"/>
      <c r="D97" s="46">
        <f t="shared" si="12"/>
        <v>2083318</v>
      </c>
      <c r="E97" s="45">
        <f>SUM(F97:I97)</f>
        <v>2083318</v>
      </c>
      <c r="F97" s="32">
        <f>F56+F82</f>
        <v>910670</v>
      </c>
      <c r="G97" s="32">
        <f t="shared" ref="G97:I97" si="15">G56+G82</f>
        <v>250692</v>
      </c>
      <c r="H97" s="32">
        <f t="shared" si="15"/>
        <v>425000</v>
      </c>
      <c r="I97" s="32">
        <f t="shared" si="15"/>
        <v>496956</v>
      </c>
    </row>
    <row r="98" spans="1:9" s="36" customFormat="1" ht="21" customHeight="1" x14ac:dyDescent="0.35">
      <c r="A98" s="34" t="s">
        <v>150</v>
      </c>
      <c r="B98" s="17">
        <v>206</v>
      </c>
      <c r="C98" s="26"/>
      <c r="D98" s="47">
        <f t="shared" si="12"/>
        <v>24787149</v>
      </c>
      <c r="E98" s="48">
        <f>SUM(E93:E97)</f>
        <v>24787149</v>
      </c>
      <c r="F98" s="48">
        <f>SUM(F93:F97)</f>
        <v>6323116</v>
      </c>
      <c r="G98" s="48">
        <f>SUM(G93:G97)</f>
        <v>5940938</v>
      </c>
      <c r="H98" s="48">
        <f>SUM(H93:H97)</f>
        <v>6064096</v>
      </c>
      <c r="I98" s="48">
        <f>SUM(I93:I97)</f>
        <v>6458999</v>
      </c>
    </row>
    <row r="99" spans="1:9" s="36" customFormat="1" ht="21" customHeight="1" x14ac:dyDescent="0.35">
      <c r="A99" s="43" t="s">
        <v>151</v>
      </c>
      <c r="B99" s="10" t="s">
        <v>152</v>
      </c>
      <c r="C99" s="7"/>
      <c r="D99" s="7"/>
      <c r="E99" s="49">
        <f>SUM(F99:I99)</f>
        <v>0</v>
      </c>
      <c r="F99" s="50"/>
      <c r="G99" s="50"/>
      <c r="H99" s="51">
        <f>SUM(H100)</f>
        <v>0</v>
      </c>
      <c r="I99" s="51">
        <f>SUM(I100)</f>
        <v>0</v>
      </c>
    </row>
    <row r="100" spans="1:9" s="36" customFormat="1" ht="21" customHeight="1" x14ac:dyDescent="0.35">
      <c r="A100" s="34" t="s">
        <v>153</v>
      </c>
      <c r="B100" s="10" t="s">
        <v>154</v>
      </c>
      <c r="C100" s="52"/>
      <c r="D100" s="52"/>
      <c r="E100" s="51">
        <f>SUM(F100:I100)</f>
        <v>0</v>
      </c>
      <c r="F100" s="50"/>
      <c r="G100" s="50"/>
      <c r="H100" s="51"/>
      <c r="I100" s="51"/>
    </row>
    <row r="101" spans="1:9" s="36" customFormat="1" ht="39" customHeight="1" x14ac:dyDescent="0.35">
      <c r="A101" s="34" t="s">
        <v>155</v>
      </c>
      <c r="B101" s="10" t="s">
        <v>156</v>
      </c>
      <c r="C101" s="53"/>
      <c r="D101" s="48">
        <f>E101</f>
        <v>0</v>
      </c>
      <c r="E101" s="48">
        <f t="shared" ref="E101:E108" si="16">SUM(F101:I101)</f>
        <v>0</v>
      </c>
      <c r="F101" s="48">
        <v>0</v>
      </c>
      <c r="G101" s="48">
        <v>0</v>
      </c>
      <c r="H101" s="48">
        <f>H103+H107</f>
        <v>0</v>
      </c>
      <c r="I101" s="48">
        <v>0</v>
      </c>
    </row>
    <row r="102" spans="1:9" s="36" customFormat="1" ht="21" customHeight="1" x14ac:dyDescent="0.35">
      <c r="A102" s="26" t="s">
        <v>157</v>
      </c>
      <c r="B102" s="10" t="s">
        <v>158</v>
      </c>
      <c r="C102" s="54"/>
      <c r="D102" s="48">
        <f t="shared" ref="D102:D108" si="17">E102</f>
        <v>0</v>
      </c>
      <c r="E102" s="48">
        <f t="shared" si="16"/>
        <v>0</v>
      </c>
      <c r="F102" s="48">
        <f>F104+F105</f>
        <v>0</v>
      </c>
      <c r="G102" s="48">
        <f>G104+G105</f>
        <v>0</v>
      </c>
      <c r="H102" s="48">
        <f>H108</f>
        <v>0</v>
      </c>
      <c r="I102" s="48">
        <f>[1]НСЗУ!I106</f>
        <v>0</v>
      </c>
    </row>
    <row r="103" spans="1:9" s="36" customFormat="1" ht="21" customHeight="1" x14ac:dyDescent="0.35">
      <c r="A103" s="34" t="s">
        <v>159</v>
      </c>
      <c r="B103" s="10" t="s">
        <v>160</v>
      </c>
      <c r="C103" s="55"/>
      <c r="D103" s="35">
        <f t="shared" si="17"/>
        <v>0</v>
      </c>
      <c r="E103" s="35">
        <f t="shared" si="16"/>
        <v>0</v>
      </c>
      <c r="F103" s="35">
        <f>[1]місцевий!F103</f>
        <v>0</v>
      </c>
      <c r="G103" s="35">
        <f>[1]місцевий!G102+[1]НСЗУ!G108</f>
        <v>0</v>
      </c>
      <c r="H103" s="35">
        <f>[1]місцевий!H103+[1]НСЗУ!H108</f>
        <v>0</v>
      </c>
      <c r="I103" s="35">
        <v>0</v>
      </c>
    </row>
    <row r="104" spans="1:9" s="36" customFormat="1" ht="21" customHeight="1" x14ac:dyDescent="0.35">
      <c r="A104" s="34" t="s">
        <v>161</v>
      </c>
      <c r="B104" s="10" t="s">
        <v>162</v>
      </c>
      <c r="C104" s="54"/>
      <c r="D104" s="35">
        <f t="shared" si="17"/>
        <v>0</v>
      </c>
      <c r="E104" s="35">
        <f t="shared" si="16"/>
        <v>0</v>
      </c>
      <c r="F104" s="35">
        <f>[1]місцевий!F103+[1]НСЗУ!F108+'[1]платні послуги'!F104</f>
        <v>0</v>
      </c>
      <c r="G104" s="35">
        <f>[1]місцевий!G103+[1]НСЗУ!G108+'[1]платні послуги'!G104</f>
        <v>0</v>
      </c>
      <c r="H104" s="35">
        <f>'[1]платні послуги'!H104</f>
        <v>0</v>
      </c>
      <c r="I104" s="35">
        <f>[1]місцевий!I107+[1]НСЗУ!I108+'[1]платні послуги'!I107</f>
        <v>0</v>
      </c>
    </row>
    <row r="105" spans="1:9" s="36" customFormat="1" ht="21" customHeight="1" x14ac:dyDescent="0.35">
      <c r="A105" s="34" t="s">
        <v>163</v>
      </c>
      <c r="B105" s="10" t="s">
        <v>164</v>
      </c>
      <c r="C105" s="55"/>
      <c r="D105" s="35">
        <f t="shared" si="17"/>
        <v>0</v>
      </c>
      <c r="E105" s="35">
        <f t="shared" si="16"/>
        <v>0</v>
      </c>
      <c r="F105" s="35">
        <f>[1]місцевий!F104+[1]НСЗУ!F109+'[1]платні послуги'!F105</f>
        <v>0</v>
      </c>
      <c r="G105" s="35">
        <f>[1]місцевий!G104+[1]НСЗУ!G109+'[1]платні послуги'!G105</f>
        <v>0</v>
      </c>
      <c r="H105" s="35">
        <f>[1]місцевий!H105</f>
        <v>0</v>
      </c>
      <c r="I105" s="35">
        <f>[1]місцевий!I105</f>
        <v>0</v>
      </c>
    </row>
    <row r="106" spans="1:9" s="36" customFormat="1" ht="21" customHeight="1" x14ac:dyDescent="0.35">
      <c r="A106" s="34" t="s">
        <v>165</v>
      </c>
      <c r="B106" s="10" t="s">
        <v>166</v>
      </c>
      <c r="C106" s="54"/>
      <c r="D106" s="35">
        <f t="shared" si="17"/>
        <v>0</v>
      </c>
      <c r="E106" s="35">
        <f t="shared" si="16"/>
        <v>0</v>
      </c>
      <c r="F106" s="35">
        <f>[1]місцевий!F106</f>
        <v>0</v>
      </c>
      <c r="G106" s="35">
        <f>[1]місцевий!G106</f>
        <v>0</v>
      </c>
      <c r="H106" s="35">
        <f>[1]місцевий!H106</f>
        <v>0</v>
      </c>
      <c r="I106" s="35">
        <f>[1]місцевий!I106</f>
        <v>0</v>
      </c>
    </row>
    <row r="107" spans="1:9" s="36" customFormat="1" ht="35" customHeight="1" x14ac:dyDescent="0.35">
      <c r="A107" s="34" t="s">
        <v>167</v>
      </c>
      <c r="B107" s="10" t="s">
        <v>168</v>
      </c>
      <c r="C107" s="56"/>
      <c r="D107" s="35">
        <f t="shared" si="17"/>
        <v>0</v>
      </c>
      <c r="E107" s="35">
        <f>F107+G107+H107+I107</f>
        <v>0</v>
      </c>
      <c r="F107" s="35">
        <f>[1]місцевий!F107</f>
        <v>0</v>
      </c>
      <c r="G107" s="35">
        <f>[1]місцевий!G107</f>
        <v>0</v>
      </c>
      <c r="H107" s="35">
        <f>[1]місцевий!H107</f>
        <v>0</v>
      </c>
      <c r="I107" s="35">
        <f>[1]місцевий!I107</f>
        <v>0</v>
      </c>
    </row>
    <row r="108" spans="1:9" s="36" customFormat="1" ht="21" customHeight="1" x14ac:dyDescent="0.35">
      <c r="A108" s="34" t="s">
        <v>169</v>
      </c>
      <c r="B108" s="10" t="s">
        <v>170</v>
      </c>
      <c r="C108" s="56"/>
      <c r="D108" s="35">
        <f t="shared" si="17"/>
        <v>0</v>
      </c>
      <c r="E108" s="35">
        <f t="shared" si="16"/>
        <v>0</v>
      </c>
      <c r="F108" s="35">
        <f>[1]місцевий!F108</f>
        <v>0</v>
      </c>
      <c r="G108" s="35">
        <f>[1]місцевий!G108</f>
        <v>0</v>
      </c>
      <c r="H108" s="35">
        <f>[1]НСЗУ!H112</f>
        <v>0</v>
      </c>
      <c r="I108" s="35">
        <f>[1]місцевий!I108</f>
        <v>0</v>
      </c>
    </row>
    <row r="109" spans="1:9" s="36" customFormat="1" ht="21" customHeight="1" x14ac:dyDescent="0.35">
      <c r="A109" s="34" t="s">
        <v>171</v>
      </c>
      <c r="B109" s="24"/>
      <c r="C109" s="24"/>
      <c r="D109" s="24"/>
      <c r="E109" s="24"/>
      <c r="F109" s="24"/>
      <c r="G109" s="24"/>
      <c r="H109" s="24"/>
      <c r="I109" s="25"/>
    </row>
    <row r="110" spans="1:9" s="36" customFormat="1" ht="21" customHeight="1" x14ac:dyDescent="0.35">
      <c r="A110" s="43" t="s">
        <v>172</v>
      </c>
      <c r="B110" s="10" t="s">
        <v>173</v>
      </c>
      <c r="C110" s="57"/>
      <c r="D110" s="57"/>
      <c r="E110" s="51">
        <f t="shared" ref="E110:E119" si="18">SUM(F110:I110)</f>
        <v>0</v>
      </c>
      <c r="F110" s="51">
        <f>SUM(F111:F114)</f>
        <v>0</v>
      </c>
      <c r="G110" s="51">
        <f>SUM(G111:G114)</f>
        <v>0</v>
      </c>
      <c r="H110" s="51">
        <f>SUM(H111:H114)</f>
        <v>0</v>
      </c>
      <c r="I110" s="51">
        <f>SUM(I111:I114)</f>
        <v>0</v>
      </c>
    </row>
    <row r="111" spans="1:9" s="36" customFormat="1" ht="21" customHeight="1" x14ac:dyDescent="0.35">
      <c r="A111" s="34" t="s">
        <v>174</v>
      </c>
      <c r="B111" s="10" t="s">
        <v>175</v>
      </c>
      <c r="C111" s="56"/>
      <c r="D111" s="56"/>
      <c r="E111" s="51">
        <f t="shared" si="18"/>
        <v>0</v>
      </c>
      <c r="F111" s="51"/>
      <c r="G111" s="51"/>
      <c r="H111" s="51"/>
      <c r="I111" s="51"/>
    </row>
    <row r="112" spans="1:9" s="36" customFormat="1" ht="21" customHeight="1" x14ac:dyDescent="0.35">
      <c r="A112" s="28" t="s">
        <v>176</v>
      </c>
      <c r="B112" s="10" t="s">
        <v>177</v>
      </c>
      <c r="C112" s="56"/>
      <c r="D112" s="56"/>
      <c r="E112" s="51">
        <f t="shared" si="18"/>
        <v>0</v>
      </c>
      <c r="F112" s="51"/>
      <c r="G112" s="51"/>
      <c r="H112" s="51"/>
      <c r="I112" s="51"/>
    </row>
    <row r="113" spans="1:9" s="36" customFormat="1" ht="21" customHeight="1" x14ac:dyDescent="0.35">
      <c r="A113" s="28" t="s">
        <v>178</v>
      </c>
      <c r="B113" s="10" t="s">
        <v>179</v>
      </c>
      <c r="C113" s="56"/>
      <c r="D113" s="56"/>
      <c r="E113" s="51">
        <f t="shared" si="18"/>
        <v>0</v>
      </c>
      <c r="F113" s="51"/>
      <c r="G113" s="51"/>
      <c r="H113" s="51"/>
      <c r="I113" s="51"/>
    </row>
    <row r="114" spans="1:9" s="36" customFormat="1" ht="21" customHeight="1" x14ac:dyDescent="0.35">
      <c r="A114" s="28" t="s">
        <v>180</v>
      </c>
      <c r="B114" s="10" t="s">
        <v>181</v>
      </c>
      <c r="C114" s="57"/>
      <c r="D114" s="57"/>
      <c r="E114" s="51">
        <f t="shared" si="18"/>
        <v>0</v>
      </c>
      <c r="F114" s="51"/>
      <c r="G114" s="51"/>
      <c r="H114" s="51"/>
      <c r="I114" s="51"/>
    </row>
    <row r="115" spans="1:9" s="36" customFormat="1" ht="21" customHeight="1" x14ac:dyDescent="0.35">
      <c r="A115" s="34" t="s">
        <v>182</v>
      </c>
      <c r="B115" s="10" t="s">
        <v>183</v>
      </c>
      <c r="C115" s="57"/>
      <c r="D115" s="57"/>
      <c r="E115" s="51">
        <f t="shared" si="18"/>
        <v>0</v>
      </c>
      <c r="F115" s="51">
        <f>SUM(F116:F119)</f>
        <v>0</v>
      </c>
      <c r="G115" s="51">
        <f>SUM(G116:G119)</f>
        <v>0</v>
      </c>
      <c r="H115" s="51">
        <f>SUM(H116:H119)</f>
        <v>0</v>
      </c>
      <c r="I115" s="51">
        <f>SUM(I116:I119)</f>
        <v>0</v>
      </c>
    </row>
    <row r="116" spans="1:9" s="36" customFormat="1" ht="21" customHeight="1" x14ac:dyDescent="0.35">
      <c r="A116" s="34" t="s">
        <v>184</v>
      </c>
      <c r="B116" s="10" t="s">
        <v>185</v>
      </c>
      <c r="C116" s="56"/>
      <c r="D116" s="56"/>
      <c r="E116" s="51">
        <f t="shared" si="18"/>
        <v>0</v>
      </c>
      <c r="F116" s="51"/>
      <c r="G116" s="51"/>
      <c r="H116" s="51"/>
      <c r="I116" s="51"/>
    </row>
    <row r="117" spans="1:9" s="36" customFormat="1" ht="21" customHeight="1" x14ac:dyDescent="0.35">
      <c r="A117" s="28" t="s">
        <v>176</v>
      </c>
      <c r="B117" s="10" t="s">
        <v>186</v>
      </c>
      <c r="C117" s="56"/>
      <c r="D117" s="56"/>
      <c r="E117" s="51">
        <f t="shared" si="18"/>
        <v>0</v>
      </c>
      <c r="F117" s="51"/>
      <c r="G117" s="51"/>
      <c r="H117" s="51"/>
      <c r="I117" s="51"/>
    </row>
    <row r="118" spans="1:9" s="36" customFormat="1" ht="21" customHeight="1" x14ac:dyDescent="0.35">
      <c r="A118" s="28" t="s">
        <v>178</v>
      </c>
      <c r="B118" s="10" t="s">
        <v>187</v>
      </c>
      <c r="C118" s="56"/>
      <c r="D118" s="56"/>
      <c r="E118" s="51">
        <f t="shared" si="18"/>
        <v>0</v>
      </c>
      <c r="F118" s="51"/>
      <c r="G118" s="51"/>
      <c r="H118" s="51"/>
      <c r="I118" s="51"/>
    </row>
    <row r="119" spans="1:9" s="36" customFormat="1" ht="21" customHeight="1" x14ac:dyDescent="0.35">
      <c r="A119" s="28" t="s">
        <v>180</v>
      </c>
      <c r="B119" s="10" t="s">
        <v>188</v>
      </c>
      <c r="C119" s="57"/>
      <c r="D119" s="57"/>
      <c r="E119" s="51">
        <f t="shared" si="18"/>
        <v>0</v>
      </c>
      <c r="F119" s="51"/>
      <c r="G119" s="51"/>
      <c r="H119" s="51"/>
      <c r="I119" s="51"/>
    </row>
    <row r="120" spans="1:9" ht="21" customHeight="1" x14ac:dyDescent="0.35">
      <c r="A120" s="34" t="s">
        <v>189</v>
      </c>
      <c r="B120" s="10" t="s">
        <v>190</v>
      </c>
      <c r="C120" s="58"/>
      <c r="D120" s="59"/>
      <c r="E120" s="48"/>
      <c r="F120" s="48"/>
      <c r="G120" s="48"/>
      <c r="H120" s="48"/>
      <c r="I120" s="48"/>
    </row>
    <row r="121" spans="1:9" ht="21" customHeight="1" x14ac:dyDescent="0.35">
      <c r="A121" s="26" t="s">
        <v>191</v>
      </c>
      <c r="B121" s="10" t="s">
        <v>192</v>
      </c>
      <c r="C121" s="58"/>
      <c r="D121" s="59">
        <f>E121</f>
        <v>26397043</v>
      </c>
      <c r="E121" s="48">
        <f>F121+G121+H121+I121</f>
        <v>26397043</v>
      </c>
      <c r="F121" s="48">
        <f>F34</f>
        <v>4829240</v>
      </c>
      <c r="G121" s="48">
        <f>G34</f>
        <v>6166490</v>
      </c>
      <c r="H121" s="48">
        <f>H34</f>
        <v>7411360</v>
      </c>
      <c r="I121" s="48">
        <f>I34</f>
        <v>7989953</v>
      </c>
    </row>
    <row r="122" spans="1:9" ht="21" customHeight="1" x14ac:dyDescent="0.35">
      <c r="A122" s="26" t="s">
        <v>193</v>
      </c>
      <c r="B122" s="10" t="s">
        <v>194</v>
      </c>
      <c r="C122" s="40"/>
      <c r="D122" s="84">
        <f>E122</f>
        <v>24787149</v>
      </c>
      <c r="E122" s="51">
        <f>F122+G122+H122+I122</f>
        <v>24787149</v>
      </c>
      <c r="F122" s="51">
        <f>F102+F98</f>
        <v>6323116</v>
      </c>
      <c r="G122" s="51">
        <f>G102+G98</f>
        <v>5940938</v>
      </c>
      <c r="H122" s="51">
        <f>H102+H98</f>
        <v>6064096</v>
      </c>
      <c r="I122" s="85">
        <f>I102+I98</f>
        <v>6458999</v>
      </c>
    </row>
    <row r="123" spans="1:9" ht="21" customHeight="1" x14ac:dyDescent="0.35">
      <c r="A123" s="34" t="s">
        <v>195</v>
      </c>
      <c r="B123" s="17">
        <v>413</v>
      </c>
      <c r="C123" s="26"/>
      <c r="D123" s="86"/>
      <c r="E123" s="87"/>
      <c r="F123" s="88"/>
      <c r="G123" s="88"/>
      <c r="H123" s="88"/>
      <c r="I123" s="88"/>
    </row>
    <row r="124" spans="1:9" ht="21" customHeight="1" x14ac:dyDescent="0.35">
      <c r="A124" s="43" t="s">
        <v>196</v>
      </c>
      <c r="B124" s="10"/>
      <c r="C124" s="40"/>
      <c r="D124" s="40"/>
      <c r="E124" s="60"/>
      <c r="F124" s="61" t="s">
        <v>197</v>
      </c>
      <c r="G124" s="61" t="s">
        <v>198</v>
      </c>
      <c r="H124" s="61" t="s">
        <v>199</v>
      </c>
      <c r="I124" s="61" t="s">
        <v>200</v>
      </c>
    </row>
    <row r="125" spans="1:9" ht="21" customHeight="1" x14ac:dyDescent="0.35">
      <c r="A125" s="34" t="s">
        <v>201</v>
      </c>
      <c r="B125" s="10" t="s">
        <v>202</v>
      </c>
      <c r="C125" s="40"/>
      <c r="D125" s="40"/>
      <c r="E125" s="50"/>
      <c r="F125" s="62">
        <v>92.5</v>
      </c>
      <c r="G125" s="62">
        <v>92.5</v>
      </c>
      <c r="H125" s="62">
        <v>92.5</v>
      </c>
      <c r="I125" s="62">
        <v>92.5</v>
      </c>
    </row>
    <row r="126" spans="1:9" ht="21" customHeight="1" x14ac:dyDescent="0.35">
      <c r="A126" s="34" t="s">
        <v>203</v>
      </c>
      <c r="B126" s="10" t="s">
        <v>204</v>
      </c>
      <c r="C126" s="40"/>
      <c r="D126" s="40"/>
      <c r="E126" s="50"/>
      <c r="F126" s="50">
        <v>16409904</v>
      </c>
      <c r="G126" s="50">
        <v>16684503</v>
      </c>
      <c r="H126" s="50">
        <v>16933876</v>
      </c>
      <c r="I126" s="50">
        <v>16950000</v>
      </c>
    </row>
    <row r="127" spans="1:9" ht="21" customHeight="1" x14ac:dyDescent="0.35">
      <c r="A127" s="34" t="s">
        <v>205</v>
      </c>
      <c r="B127" s="10" t="s">
        <v>206</v>
      </c>
      <c r="C127" s="40"/>
      <c r="D127" s="63"/>
      <c r="E127" s="50"/>
      <c r="F127" s="50"/>
      <c r="G127" s="50"/>
      <c r="H127" s="50"/>
      <c r="I127" s="50">
        <v>0</v>
      </c>
    </row>
    <row r="128" spans="1:9" ht="25.5" customHeight="1" x14ac:dyDescent="0.35">
      <c r="A128" s="34" t="s">
        <v>207</v>
      </c>
      <c r="B128" s="40">
        <v>503</v>
      </c>
      <c r="C128" s="40"/>
      <c r="D128" s="40"/>
      <c r="E128" s="50"/>
      <c r="F128" s="50">
        <v>0</v>
      </c>
      <c r="G128" s="50">
        <v>0</v>
      </c>
      <c r="H128" s="50">
        <v>0</v>
      </c>
      <c r="I128" s="50">
        <v>0</v>
      </c>
    </row>
    <row r="129" spans="1:9" ht="38.25" customHeight="1" x14ac:dyDescent="0.35">
      <c r="A129" s="64" t="s">
        <v>208</v>
      </c>
      <c r="B129" s="65"/>
      <c r="C129" s="65"/>
      <c r="D129" s="65"/>
      <c r="E129" s="66"/>
      <c r="F129" s="67"/>
      <c r="H129" s="2"/>
      <c r="I129" s="2"/>
    </row>
    <row r="130" spans="1:9" s="36" customFormat="1" ht="21" customHeight="1" x14ac:dyDescent="0.35">
      <c r="A130" s="68" t="s">
        <v>209</v>
      </c>
      <c r="B130" s="4"/>
      <c r="C130" s="4"/>
      <c r="D130" s="1"/>
      <c r="E130" s="69"/>
      <c r="F130" s="70"/>
      <c r="G130" s="71" t="s">
        <v>210</v>
      </c>
      <c r="H130" s="2"/>
      <c r="I130" s="2"/>
    </row>
    <row r="131" spans="1:9" ht="21" customHeight="1" x14ac:dyDescent="0.35">
      <c r="A131" s="69" t="s">
        <v>211</v>
      </c>
      <c r="B131" s="72"/>
      <c r="C131" s="72"/>
      <c r="D131" s="72"/>
      <c r="E131" s="72"/>
      <c r="F131" s="72"/>
      <c r="G131" s="73" t="s">
        <v>212</v>
      </c>
      <c r="H131" s="74"/>
      <c r="I131" s="74"/>
    </row>
    <row r="132" spans="1:9" ht="21" customHeight="1" x14ac:dyDescent="0.35">
      <c r="B132" s="72"/>
      <c r="C132" s="72"/>
      <c r="D132" s="72"/>
      <c r="E132" s="72"/>
      <c r="F132" s="75"/>
      <c r="G132" s="74"/>
      <c r="H132" s="74"/>
      <c r="I132" s="74"/>
    </row>
    <row r="133" spans="1:9" ht="21" customHeight="1" x14ac:dyDescent="0.35">
      <c r="A133" s="75"/>
      <c r="B133" s="76"/>
      <c r="C133" s="76"/>
      <c r="D133" s="76"/>
      <c r="E133" s="76"/>
      <c r="F133" s="76"/>
      <c r="G133" s="74"/>
      <c r="H133" s="74"/>
      <c r="I133" s="74"/>
    </row>
    <row r="134" spans="1:9" ht="21" customHeight="1" x14ac:dyDescent="0.35">
      <c r="A134" s="76" t="s">
        <v>213</v>
      </c>
      <c r="B134" s="77"/>
      <c r="C134" s="77"/>
      <c r="D134" s="77"/>
      <c r="E134" s="77"/>
      <c r="F134" s="77"/>
      <c r="G134" s="74"/>
      <c r="H134" s="74"/>
      <c r="I134" s="74"/>
    </row>
    <row r="135" spans="1:9" ht="21" customHeight="1" x14ac:dyDescent="0.35">
      <c r="A135" s="77"/>
      <c r="E135" s="74"/>
      <c r="F135" s="74"/>
      <c r="G135" s="74"/>
      <c r="H135" s="74"/>
      <c r="I135" s="74"/>
    </row>
    <row r="136" spans="1:9" ht="21" customHeight="1" x14ac:dyDescent="0.35">
      <c r="A136" s="64"/>
      <c r="E136" s="74"/>
      <c r="F136" s="74"/>
      <c r="G136" s="74"/>
      <c r="H136" s="74"/>
      <c r="I136" s="74"/>
    </row>
    <row r="137" spans="1:9" ht="21" customHeight="1" x14ac:dyDescent="0.35">
      <c r="A137" s="64"/>
      <c r="E137" s="74"/>
      <c r="F137" s="74"/>
      <c r="G137" s="74"/>
      <c r="H137" s="74"/>
      <c r="I137" s="74"/>
    </row>
    <row r="138" spans="1:9" ht="21" customHeight="1" x14ac:dyDescent="0.35">
      <c r="A138" s="64"/>
      <c r="E138" s="74"/>
      <c r="F138" s="74"/>
      <c r="G138" s="74"/>
      <c r="H138" s="74"/>
      <c r="I138" s="74"/>
    </row>
    <row r="139" spans="1:9" ht="21" customHeight="1" x14ac:dyDescent="0.35">
      <c r="A139" s="64"/>
      <c r="E139" s="74"/>
      <c r="F139" s="74"/>
      <c r="G139" s="74"/>
      <c r="H139" s="74"/>
      <c r="I139" s="74"/>
    </row>
    <row r="140" spans="1:9" ht="21" customHeight="1" x14ac:dyDescent="0.35">
      <c r="A140" s="64"/>
      <c r="E140" s="74"/>
      <c r="F140" s="74"/>
      <c r="G140" s="74"/>
      <c r="H140" s="74"/>
      <c r="I140" s="74"/>
    </row>
    <row r="141" spans="1:9" ht="21" customHeight="1" x14ac:dyDescent="0.35">
      <c r="A141" s="64"/>
      <c r="E141" s="74"/>
      <c r="F141" s="74"/>
      <c r="G141" s="74"/>
      <c r="H141" s="74"/>
      <c r="I141" s="74"/>
    </row>
    <row r="142" spans="1:9" ht="21" customHeight="1" x14ac:dyDescent="0.35">
      <c r="A142" s="64"/>
      <c r="E142" s="74"/>
      <c r="F142" s="74"/>
      <c r="G142" s="74"/>
      <c r="H142" s="74"/>
      <c r="I142" s="74"/>
    </row>
    <row r="143" spans="1:9" ht="21" customHeight="1" x14ac:dyDescent="0.35">
      <c r="A143" s="64"/>
      <c r="E143" s="74"/>
      <c r="F143" s="74"/>
      <c r="G143" s="74"/>
      <c r="H143" s="74"/>
      <c r="I143" s="74"/>
    </row>
    <row r="144" spans="1:9" ht="21" customHeight="1" x14ac:dyDescent="0.35">
      <c r="A144" s="64"/>
      <c r="E144" s="74"/>
      <c r="F144" s="74"/>
      <c r="G144" s="74"/>
      <c r="H144" s="74"/>
      <c r="I144" s="74"/>
    </row>
    <row r="145" spans="1:9" ht="21" customHeight="1" x14ac:dyDescent="0.35">
      <c r="A145" s="64"/>
      <c r="E145" s="74"/>
      <c r="F145" s="74"/>
      <c r="G145" s="74"/>
      <c r="H145" s="74"/>
      <c r="I145" s="74"/>
    </row>
    <row r="146" spans="1:9" ht="21" customHeight="1" x14ac:dyDescent="0.35">
      <c r="A146" s="64"/>
      <c r="E146" s="74"/>
      <c r="F146" s="74"/>
      <c r="G146" s="74"/>
      <c r="H146" s="74"/>
      <c r="I146" s="74"/>
    </row>
    <row r="147" spans="1:9" ht="21" customHeight="1" x14ac:dyDescent="0.35">
      <c r="A147" s="64"/>
      <c r="E147" s="74"/>
      <c r="F147" s="74"/>
      <c r="G147" s="74"/>
      <c r="H147" s="74"/>
      <c r="I147" s="74"/>
    </row>
    <row r="148" spans="1:9" ht="21" customHeight="1" x14ac:dyDescent="0.35">
      <c r="A148" s="64"/>
      <c r="E148" s="74"/>
      <c r="F148" s="74"/>
      <c r="G148" s="74"/>
      <c r="H148" s="74"/>
      <c r="I148" s="74"/>
    </row>
    <row r="149" spans="1:9" ht="21" customHeight="1" x14ac:dyDescent="0.35">
      <c r="A149" s="64"/>
      <c r="E149" s="74"/>
      <c r="F149" s="74"/>
      <c r="G149" s="74"/>
      <c r="H149" s="74"/>
      <c r="I149" s="74"/>
    </row>
    <row r="150" spans="1:9" ht="21" customHeight="1" x14ac:dyDescent="0.35">
      <c r="A150" s="64"/>
      <c r="E150" s="74"/>
      <c r="F150" s="74"/>
      <c r="G150" s="74"/>
      <c r="H150" s="74"/>
      <c r="I150" s="74"/>
    </row>
    <row r="151" spans="1:9" ht="21" customHeight="1" x14ac:dyDescent="0.35">
      <c r="A151" s="64"/>
      <c r="E151" s="74"/>
      <c r="F151" s="74"/>
      <c r="G151" s="74"/>
      <c r="H151" s="74"/>
      <c r="I151" s="74"/>
    </row>
    <row r="152" spans="1:9" ht="21" customHeight="1" x14ac:dyDescent="0.35">
      <c r="A152" s="64"/>
      <c r="E152" s="74"/>
      <c r="F152" s="74"/>
      <c r="G152" s="74"/>
      <c r="H152" s="74"/>
      <c r="I152" s="74"/>
    </row>
    <row r="153" spans="1:9" ht="21" customHeight="1" x14ac:dyDescent="0.35">
      <c r="A153" s="64"/>
      <c r="E153" s="74"/>
      <c r="F153" s="74"/>
      <c r="G153" s="74"/>
      <c r="H153" s="74"/>
      <c r="I153" s="74"/>
    </row>
    <row r="154" spans="1:9" ht="21" customHeight="1" x14ac:dyDescent="0.35">
      <c r="A154" s="64"/>
      <c r="E154" s="74"/>
      <c r="F154" s="74"/>
      <c r="G154" s="74"/>
      <c r="H154" s="74"/>
      <c r="I154" s="74"/>
    </row>
    <row r="155" spans="1:9" ht="21" customHeight="1" x14ac:dyDescent="0.35">
      <c r="A155" s="64"/>
      <c r="E155" s="74"/>
      <c r="F155" s="74"/>
      <c r="G155" s="74"/>
      <c r="H155" s="74"/>
      <c r="I155" s="74"/>
    </row>
    <row r="156" spans="1:9" ht="21" customHeight="1" x14ac:dyDescent="0.35">
      <c r="A156" s="64"/>
      <c r="E156" s="74"/>
      <c r="F156" s="74"/>
      <c r="G156" s="74"/>
      <c r="H156" s="74"/>
      <c r="I156" s="74"/>
    </row>
    <row r="157" spans="1:9" ht="21" customHeight="1" x14ac:dyDescent="0.35">
      <c r="A157" s="64"/>
      <c r="E157" s="74"/>
      <c r="F157" s="74"/>
      <c r="G157" s="74"/>
      <c r="H157" s="74"/>
      <c r="I157" s="74"/>
    </row>
    <row r="158" spans="1:9" ht="21" customHeight="1" x14ac:dyDescent="0.35">
      <c r="A158" s="64"/>
      <c r="E158" s="74"/>
      <c r="F158" s="74"/>
      <c r="G158" s="74"/>
      <c r="H158" s="74"/>
      <c r="I158" s="74"/>
    </row>
    <row r="159" spans="1:9" ht="21" customHeight="1" x14ac:dyDescent="0.35">
      <c r="A159" s="64"/>
      <c r="E159" s="74"/>
      <c r="F159" s="74"/>
      <c r="G159" s="74"/>
      <c r="H159" s="74"/>
      <c r="I159" s="74"/>
    </row>
    <row r="160" spans="1:9" ht="21" customHeight="1" x14ac:dyDescent="0.35">
      <c r="A160" s="64"/>
      <c r="E160" s="74"/>
      <c r="F160" s="74"/>
      <c r="G160" s="74"/>
      <c r="H160" s="74"/>
      <c r="I160" s="74"/>
    </row>
    <row r="161" spans="1:9" ht="21" customHeight="1" x14ac:dyDescent="0.35">
      <c r="A161" s="64"/>
      <c r="E161" s="74"/>
      <c r="F161" s="74"/>
      <c r="G161" s="74"/>
      <c r="H161" s="74"/>
      <c r="I161" s="74"/>
    </row>
    <row r="162" spans="1:9" ht="21" customHeight="1" x14ac:dyDescent="0.35">
      <c r="A162" s="64"/>
      <c r="E162" s="74"/>
      <c r="F162" s="74"/>
      <c r="G162" s="74"/>
      <c r="H162" s="74"/>
      <c r="I162" s="74"/>
    </row>
    <row r="163" spans="1:9" ht="21" customHeight="1" x14ac:dyDescent="0.35">
      <c r="A163" s="64"/>
      <c r="E163" s="74"/>
      <c r="F163" s="74"/>
      <c r="G163" s="74"/>
      <c r="H163" s="74"/>
      <c r="I163" s="74"/>
    </row>
    <row r="164" spans="1:9" ht="21" customHeight="1" x14ac:dyDescent="0.35">
      <c r="A164" s="64"/>
      <c r="E164" s="74"/>
      <c r="F164" s="74"/>
      <c r="G164" s="74"/>
      <c r="H164" s="74"/>
      <c r="I164" s="74"/>
    </row>
    <row r="165" spans="1:9" ht="21" customHeight="1" x14ac:dyDescent="0.35">
      <c r="A165" s="64"/>
      <c r="E165" s="74"/>
      <c r="F165" s="74"/>
      <c r="G165" s="74"/>
      <c r="H165" s="74"/>
      <c r="I165" s="74"/>
    </row>
    <row r="166" spans="1:9" ht="21" customHeight="1" x14ac:dyDescent="0.35">
      <c r="A166" s="64"/>
      <c r="E166" s="74"/>
      <c r="F166" s="74"/>
      <c r="G166" s="74"/>
      <c r="H166" s="74"/>
      <c r="I166" s="74"/>
    </row>
    <row r="167" spans="1:9" ht="21" customHeight="1" x14ac:dyDescent="0.35">
      <c r="A167" s="64"/>
      <c r="E167" s="74"/>
      <c r="F167" s="74"/>
      <c r="G167" s="74"/>
      <c r="H167" s="74"/>
      <c r="I167" s="74"/>
    </row>
    <row r="168" spans="1:9" ht="21" customHeight="1" x14ac:dyDescent="0.35">
      <c r="A168" s="64"/>
      <c r="E168" s="74"/>
      <c r="F168" s="74"/>
      <c r="G168" s="74"/>
      <c r="H168" s="74"/>
      <c r="I168" s="74"/>
    </row>
    <row r="169" spans="1:9" ht="21" customHeight="1" x14ac:dyDescent="0.35">
      <c r="A169" s="64"/>
      <c r="E169" s="74"/>
      <c r="F169" s="74"/>
      <c r="G169" s="74"/>
      <c r="H169" s="74"/>
      <c r="I169" s="74"/>
    </row>
    <row r="170" spans="1:9" ht="21" customHeight="1" x14ac:dyDescent="0.35">
      <c r="A170" s="64"/>
      <c r="E170" s="74"/>
      <c r="F170" s="74"/>
      <c r="G170" s="74"/>
      <c r="H170" s="74"/>
      <c r="I170" s="74"/>
    </row>
    <row r="171" spans="1:9" ht="21" customHeight="1" x14ac:dyDescent="0.35">
      <c r="A171" s="64"/>
      <c r="E171" s="74"/>
      <c r="F171" s="74"/>
      <c r="G171" s="74"/>
      <c r="H171" s="74"/>
      <c r="I171" s="74"/>
    </row>
    <row r="172" spans="1:9" ht="21" customHeight="1" x14ac:dyDescent="0.35">
      <c r="A172" s="64"/>
    </row>
    <row r="173" spans="1:9" ht="21" customHeight="1" x14ac:dyDescent="0.35">
      <c r="A173" s="78"/>
    </row>
    <row r="174" spans="1:9" ht="21" customHeight="1" x14ac:dyDescent="0.35">
      <c r="A174" s="78"/>
    </row>
    <row r="175" spans="1:9" ht="21" customHeight="1" x14ac:dyDescent="0.35">
      <c r="A175" s="78"/>
    </row>
    <row r="176" spans="1:9" ht="21" customHeight="1" x14ac:dyDescent="0.35">
      <c r="A176" s="78"/>
    </row>
    <row r="177" spans="1:1" ht="21" customHeight="1" x14ac:dyDescent="0.35">
      <c r="A177" s="78"/>
    </row>
    <row r="178" spans="1:1" ht="21" customHeight="1" x14ac:dyDescent="0.35">
      <c r="A178" s="78"/>
    </row>
    <row r="179" spans="1:1" ht="21" customHeight="1" x14ac:dyDescent="0.35">
      <c r="A179" s="78"/>
    </row>
    <row r="180" spans="1:1" ht="21" customHeight="1" x14ac:dyDescent="0.35">
      <c r="A180" s="78"/>
    </row>
    <row r="181" spans="1:1" ht="21" customHeight="1" x14ac:dyDescent="0.35">
      <c r="A181" s="78"/>
    </row>
    <row r="182" spans="1:1" ht="21" customHeight="1" x14ac:dyDescent="0.35">
      <c r="A182" s="78"/>
    </row>
    <row r="183" spans="1:1" ht="21" customHeight="1" x14ac:dyDescent="0.35">
      <c r="A183" s="78"/>
    </row>
    <row r="184" spans="1:1" ht="21" customHeight="1" x14ac:dyDescent="0.35">
      <c r="A184" s="78"/>
    </row>
    <row r="185" spans="1:1" ht="21" customHeight="1" x14ac:dyDescent="0.35">
      <c r="A185" s="78"/>
    </row>
    <row r="186" spans="1:1" ht="21" customHeight="1" x14ac:dyDescent="0.35">
      <c r="A186" s="78"/>
    </row>
    <row r="187" spans="1:1" ht="21" customHeight="1" x14ac:dyDescent="0.35">
      <c r="A187" s="78"/>
    </row>
    <row r="188" spans="1:1" ht="21" customHeight="1" x14ac:dyDescent="0.35">
      <c r="A188" s="78"/>
    </row>
    <row r="189" spans="1:1" ht="21" customHeight="1" x14ac:dyDescent="0.35">
      <c r="A189" s="78"/>
    </row>
    <row r="190" spans="1:1" ht="21" customHeight="1" x14ac:dyDescent="0.35">
      <c r="A190" s="78"/>
    </row>
    <row r="191" spans="1:1" ht="21" customHeight="1" x14ac:dyDescent="0.35">
      <c r="A191" s="78"/>
    </row>
    <row r="192" spans="1:1" ht="21" customHeight="1" x14ac:dyDescent="0.35">
      <c r="A192" s="78"/>
    </row>
    <row r="193" spans="1:1" ht="21" customHeight="1" x14ac:dyDescent="0.35">
      <c r="A193" s="78"/>
    </row>
    <row r="194" spans="1:1" ht="21" customHeight="1" x14ac:dyDescent="0.35">
      <c r="A194" s="78"/>
    </row>
    <row r="195" spans="1:1" ht="21" customHeight="1" x14ac:dyDescent="0.35">
      <c r="A195" s="78"/>
    </row>
    <row r="196" spans="1:1" ht="21" customHeight="1" x14ac:dyDescent="0.35">
      <c r="A196" s="78"/>
    </row>
    <row r="197" spans="1:1" ht="21" customHeight="1" x14ac:dyDescent="0.35">
      <c r="A197" s="78"/>
    </row>
    <row r="198" spans="1:1" ht="21" customHeight="1" x14ac:dyDescent="0.35">
      <c r="A198" s="78"/>
    </row>
    <row r="199" spans="1:1" ht="21" customHeight="1" x14ac:dyDescent="0.35">
      <c r="A199" s="78"/>
    </row>
    <row r="200" spans="1:1" ht="21" customHeight="1" x14ac:dyDescent="0.35">
      <c r="A200" s="78"/>
    </row>
    <row r="201" spans="1:1" ht="21" customHeight="1" x14ac:dyDescent="0.35">
      <c r="A201" s="78"/>
    </row>
    <row r="202" spans="1:1" ht="21" customHeight="1" x14ac:dyDescent="0.35">
      <c r="A202" s="78"/>
    </row>
    <row r="203" spans="1:1" ht="21" customHeight="1" x14ac:dyDescent="0.35">
      <c r="A203" s="78"/>
    </row>
    <row r="204" spans="1:1" ht="21" customHeight="1" x14ac:dyDescent="0.35">
      <c r="A204" s="78"/>
    </row>
    <row r="205" spans="1:1" ht="21" customHeight="1" x14ac:dyDescent="0.35">
      <c r="A205" s="78"/>
    </row>
    <row r="206" spans="1:1" ht="21" customHeight="1" x14ac:dyDescent="0.35">
      <c r="A206" s="78"/>
    </row>
    <row r="207" spans="1:1" ht="21" customHeight="1" x14ac:dyDescent="0.35">
      <c r="A207" s="78"/>
    </row>
    <row r="208" spans="1:1" ht="21" customHeight="1" x14ac:dyDescent="0.35">
      <c r="A208" s="78"/>
    </row>
    <row r="209" spans="1:1" ht="21" customHeight="1" x14ac:dyDescent="0.35">
      <c r="A209" s="78"/>
    </row>
    <row r="210" spans="1:1" ht="21" customHeight="1" x14ac:dyDescent="0.35">
      <c r="A210" s="78"/>
    </row>
    <row r="211" spans="1:1" ht="21" customHeight="1" x14ac:dyDescent="0.35">
      <c r="A211" s="78"/>
    </row>
    <row r="212" spans="1:1" ht="21" customHeight="1" x14ac:dyDescent="0.35">
      <c r="A212" s="78"/>
    </row>
    <row r="213" spans="1:1" ht="21" customHeight="1" x14ac:dyDescent="0.35">
      <c r="A213" s="78"/>
    </row>
    <row r="214" spans="1:1" ht="21" customHeight="1" x14ac:dyDescent="0.35">
      <c r="A214" s="78"/>
    </row>
    <row r="215" spans="1:1" ht="21" customHeight="1" x14ac:dyDescent="0.35">
      <c r="A215" s="78"/>
    </row>
    <row r="216" spans="1:1" ht="21" customHeight="1" x14ac:dyDescent="0.35">
      <c r="A216" s="78"/>
    </row>
    <row r="217" spans="1:1" ht="21" customHeight="1" x14ac:dyDescent="0.35">
      <c r="A217" s="78"/>
    </row>
    <row r="218" spans="1:1" ht="21" customHeight="1" x14ac:dyDescent="0.35">
      <c r="A218" s="78"/>
    </row>
    <row r="219" spans="1:1" ht="21" customHeight="1" x14ac:dyDescent="0.35">
      <c r="A219" s="78"/>
    </row>
    <row r="220" spans="1:1" ht="21" customHeight="1" x14ac:dyDescent="0.35">
      <c r="A220" s="78"/>
    </row>
    <row r="221" spans="1:1" ht="21" customHeight="1" x14ac:dyDescent="0.35">
      <c r="A221" s="78"/>
    </row>
    <row r="222" spans="1:1" ht="21" customHeight="1" x14ac:dyDescent="0.35">
      <c r="A222" s="78"/>
    </row>
    <row r="223" spans="1:1" ht="21" customHeight="1" x14ac:dyDescent="0.35">
      <c r="A223" s="78"/>
    </row>
    <row r="224" spans="1:1" ht="21" customHeight="1" x14ac:dyDescent="0.35">
      <c r="A224" s="78"/>
    </row>
    <row r="225" spans="1:1" ht="21" customHeight="1" x14ac:dyDescent="0.35">
      <c r="A225" s="78"/>
    </row>
    <row r="226" spans="1:1" ht="21" customHeight="1" x14ac:dyDescent="0.35">
      <c r="A226" s="78"/>
    </row>
    <row r="227" spans="1:1" ht="21" customHeight="1" x14ac:dyDescent="0.35">
      <c r="A227" s="78"/>
    </row>
    <row r="228" spans="1:1" ht="21" customHeight="1" x14ac:dyDescent="0.35">
      <c r="A228" s="78"/>
    </row>
    <row r="229" spans="1:1" ht="21" customHeight="1" x14ac:dyDescent="0.35">
      <c r="A229" s="78"/>
    </row>
    <row r="230" spans="1:1" ht="21" customHeight="1" x14ac:dyDescent="0.35">
      <c r="A230" s="78"/>
    </row>
    <row r="231" spans="1:1" ht="21" customHeight="1" x14ac:dyDescent="0.35">
      <c r="A231" s="78"/>
    </row>
    <row r="232" spans="1:1" ht="21" customHeight="1" x14ac:dyDescent="0.35">
      <c r="A232" s="78"/>
    </row>
    <row r="233" spans="1:1" ht="21" customHeight="1" x14ac:dyDescent="0.35">
      <c r="A233" s="78"/>
    </row>
    <row r="234" spans="1:1" ht="21" customHeight="1" x14ac:dyDescent="0.35">
      <c r="A234" s="78"/>
    </row>
    <row r="235" spans="1:1" ht="21" customHeight="1" x14ac:dyDescent="0.35">
      <c r="A235" s="78"/>
    </row>
    <row r="236" spans="1:1" ht="21" customHeight="1" x14ac:dyDescent="0.35">
      <c r="A236" s="78"/>
    </row>
    <row r="237" spans="1:1" ht="21" customHeight="1" x14ac:dyDescent="0.35">
      <c r="A237" s="78"/>
    </row>
    <row r="238" spans="1:1" ht="21" customHeight="1" x14ac:dyDescent="0.35">
      <c r="A238" s="78"/>
    </row>
    <row r="239" spans="1:1" ht="21" customHeight="1" x14ac:dyDescent="0.35">
      <c r="A239" s="78"/>
    </row>
    <row r="240" spans="1:1" ht="21" customHeight="1" x14ac:dyDescent="0.35">
      <c r="A240" s="78"/>
    </row>
    <row r="241" spans="1:1" ht="21" customHeight="1" x14ac:dyDescent="0.35">
      <c r="A241" s="78"/>
    </row>
    <row r="242" spans="1:1" ht="21" customHeight="1" x14ac:dyDescent="0.35">
      <c r="A242" s="78"/>
    </row>
    <row r="243" spans="1:1" ht="21" customHeight="1" x14ac:dyDescent="0.35">
      <c r="A243" s="78"/>
    </row>
    <row r="244" spans="1:1" ht="21" customHeight="1" x14ac:dyDescent="0.35">
      <c r="A244" s="78"/>
    </row>
    <row r="245" spans="1:1" ht="21" customHeight="1" x14ac:dyDescent="0.35">
      <c r="A245" s="78"/>
    </row>
    <row r="246" spans="1:1" ht="21" customHeight="1" x14ac:dyDescent="0.35">
      <c r="A246" s="78"/>
    </row>
    <row r="247" spans="1:1" ht="21" customHeight="1" x14ac:dyDescent="0.35">
      <c r="A247" s="78"/>
    </row>
    <row r="248" spans="1:1" ht="21" customHeight="1" x14ac:dyDescent="0.35">
      <c r="A248" s="78"/>
    </row>
    <row r="249" spans="1:1" ht="21" customHeight="1" x14ac:dyDescent="0.35">
      <c r="A249" s="78"/>
    </row>
    <row r="250" spans="1:1" ht="21" customHeight="1" x14ac:dyDescent="0.35">
      <c r="A250" s="78"/>
    </row>
    <row r="251" spans="1:1" ht="21" customHeight="1" x14ac:dyDescent="0.35">
      <c r="A251" s="78"/>
    </row>
    <row r="252" spans="1:1" ht="21" customHeight="1" x14ac:dyDescent="0.35">
      <c r="A252" s="78"/>
    </row>
    <row r="253" spans="1:1" ht="21" customHeight="1" x14ac:dyDescent="0.35">
      <c r="A253" s="78"/>
    </row>
    <row r="254" spans="1:1" ht="21" customHeight="1" x14ac:dyDescent="0.35">
      <c r="A254" s="78"/>
    </row>
    <row r="255" spans="1:1" ht="21" customHeight="1" x14ac:dyDescent="0.35">
      <c r="A255" s="78"/>
    </row>
    <row r="256" spans="1:1" ht="21" customHeight="1" x14ac:dyDescent="0.35">
      <c r="A256" s="78"/>
    </row>
    <row r="257" spans="1:1" ht="21" customHeight="1" x14ac:dyDescent="0.35">
      <c r="A257" s="78"/>
    </row>
    <row r="258" spans="1:1" ht="21" customHeight="1" x14ac:dyDescent="0.35">
      <c r="A258" s="78"/>
    </row>
    <row r="259" spans="1:1" ht="21" customHeight="1" x14ac:dyDescent="0.35">
      <c r="A259" s="78"/>
    </row>
    <row r="260" spans="1:1" ht="21" customHeight="1" x14ac:dyDescent="0.35">
      <c r="A260" s="78"/>
    </row>
    <row r="261" spans="1:1" ht="21" customHeight="1" x14ac:dyDescent="0.35">
      <c r="A261" s="78"/>
    </row>
    <row r="262" spans="1:1" ht="21" customHeight="1" x14ac:dyDescent="0.35">
      <c r="A262" s="78"/>
    </row>
    <row r="263" spans="1:1" ht="21" customHeight="1" x14ac:dyDescent="0.35">
      <c r="A263" s="78"/>
    </row>
    <row r="264" spans="1:1" ht="21" customHeight="1" x14ac:dyDescent="0.35">
      <c r="A264" s="78"/>
    </row>
    <row r="265" spans="1:1" ht="21" customHeight="1" x14ac:dyDescent="0.35">
      <c r="A265" s="78"/>
    </row>
    <row r="266" spans="1:1" ht="21" customHeight="1" x14ac:dyDescent="0.35">
      <c r="A266" s="78"/>
    </row>
    <row r="267" spans="1:1" ht="21" customHeight="1" x14ac:dyDescent="0.35">
      <c r="A267" s="78"/>
    </row>
    <row r="268" spans="1:1" ht="21" customHeight="1" x14ac:dyDescent="0.35">
      <c r="A268" s="78"/>
    </row>
    <row r="269" spans="1:1" ht="21" customHeight="1" x14ac:dyDescent="0.35">
      <c r="A269" s="78"/>
    </row>
    <row r="270" spans="1:1" ht="21" customHeight="1" x14ac:dyDescent="0.35">
      <c r="A270" s="78"/>
    </row>
    <row r="271" spans="1:1" ht="21" customHeight="1" x14ac:dyDescent="0.35">
      <c r="A271" s="78"/>
    </row>
    <row r="272" spans="1:1" ht="21" customHeight="1" x14ac:dyDescent="0.35">
      <c r="A272" s="78"/>
    </row>
    <row r="273" spans="1:1" ht="21" customHeight="1" x14ac:dyDescent="0.35">
      <c r="A273" s="78"/>
    </row>
    <row r="274" spans="1:1" ht="21" customHeight="1" x14ac:dyDescent="0.35">
      <c r="A274" s="78"/>
    </row>
    <row r="275" spans="1:1" ht="21" customHeight="1" x14ac:dyDescent="0.35">
      <c r="A275" s="78"/>
    </row>
    <row r="276" spans="1:1" ht="21" customHeight="1" x14ac:dyDescent="0.35">
      <c r="A276" s="78"/>
    </row>
    <row r="277" spans="1:1" ht="21" customHeight="1" x14ac:dyDescent="0.35">
      <c r="A277" s="78"/>
    </row>
    <row r="278" spans="1:1" ht="21" customHeight="1" x14ac:dyDescent="0.35">
      <c r="A278" s="78"/>
    </row>
    <row r="279" spans="1:1" ht="21" customHeight="1" x14ac:dyDescent="0.35">
      <c r="A279" s="78"/>
    </row>
    <row r="280" spans="1:1" ht="21" customHeight="1" x14ac:dyDescent="0.35">
      <c r="A280" s="78"/>
    </row>
    <row r="281" spans="1:1" ht="21" customHeight="1" x14ac:dyDescent="0.35">
      <c r="A281" s="78"/>
    </row>
    <row r="282" spans="1:1" ht="21" customHeight="1" x14ac:dyDescent="0.35">
      <c r="A282" s="78"/>
    </row>
    <row r="283" spans="1:1" ht="21" customHeight="1" x14ac:dyDescent="0.35">
      <c r="A283" s="78"/>
    </row>
    <row r="284" spans="1:1" ht="21" customHeight="1" x14ac:dyDescent="0.35">
      <c r="A284" s="78"/>
    </row>
    <row r="285" spans="1:1" ht="21" customHeight="1" x14ac:dyDescent="0.35">
      <c r="A285" s="78"/>
    </row>
    <row r="286" spans="1:1" ht="21" customHeight="1" x14ac:dyDescent="0.35">
      <c r="A286" s="78"/>
    </row>
    <row r="287" spans="1:1" ht="21" customHeight="1" x14ac:dyDescent="0.35">
      <c r="A287" s="78"/>
    </row>
    <row r="288" spans="1:1" ht="21" customHeight="1" x14ac:dyDescent="0.35">
      <c r="A288" s="78"/>
    </row>
    <row r="289" spans="1:1" ht="21" customHeight="1" x14ac:dyDescent="0.35">
      <c r="A289" s="78"/>
    </row>
    <row r="290" spans="1:1" ht="21" customHeight="1" x14ac:dyDescent="0.35">
      <c r="A290" s="78"/>
    </row>
    <row r="291" spans="1:1" ht="21" customHeight="1" x14ac:dyDescent="0.35">
      <c r="A291" s="78"/>
    </row>
    <row r="292" spans="1:1" ht="21" customHeight="1" x14ac:dyDescent="0.35">
      <c r="A292" s="78"/>
    </row>
    <row r="293" spans="1:1" ht="21" customHeight="1" x14ac:dyDescent="0.35">
      <c r="A293" s="78"/>
    </row>
    <row r="294" spans="1:1" ht="21" customHeight="1" x14ac:dyDescent="0.35">
      <c r="A294" s="78"/>
    </row>
    <row r="295" spans="1:1" ht="21" customHeight="1" x14ac:dyDescent="0.35">
      <c r="A295" s="78"/>
    </row>
    <row r="296" spans="1:1" ht="21" customHeight="1" x14ac:dyDescent="0.35">
      <c r="A296" s="78"/>
    </row>
    <row r="297" spans="1:1" ht="21" customHeight="1" x14ac:dyDescent="0.35">
      <c r="A297" s="78"/>
    </row>
    <row r="298" spans="1:1" ht="21" customHeight="1" x14ac:dyDescent="0.35">
      <c r="A298" s="78"/>
    </row>
    <row r="299" spans="1:1" ht="21" customHeight="1" x14ac:dyDescent="0.35">
      <c r="A299" s="78"/>
    </row>
    <row r="300" spans="1:1" ht="21" customHeight="1" x14ac:dyDescent="0.35">
      <c r="A300" s="78"/>
    </row>
    <row r="301" spans="1:1" ht="21" customHeight="1" x14ac:dyDescent="0.35">
      <c r="A301" s="78"/>
    </row>
    <row r="302" spans="1:1" ht="21" customHeight="1" x14ac:dyDescent="0.35">
      <c r="A302" s="78"/>
    </row>
    <row r="303" spans="1:1" ht="21" customHeight="1" x14ac:dyDescent="0.35">
      <c r="A303" s="78"/>
    </row>
    <row r="304" spans="1:1" ht="21" customHeight="1" x14ac:dyDescent="0.35">
      <c r="A304" s="78"/>
    </row>
    <row r="305" spans="1:1" ht="21" customHeight="1" x14ac:dyDescent="0.35">
      <c r="A305" s="78"/>
    </row>
    <row r="306" spans="1:1" ht="21" customHeight="1" x14ac:dyDescent="0.35">
      <c r="A306" s="78"/>
    </row>
    <row r="307" spans="1:1" ht="21" customHeight="1" x14ac:dyDescent="0.35">
      <c r="A307" s="78"/>
    </row>
    <row r="308" spans="1:1" ht="21" customHeight="1" x14ac:dyDescent="0.35">
      <c r="A308" s="78"/>
    </row>
    <row r="309" spans="1:1" ht="21" customHeight="1" x14ac:dyDescent="0.35">
      <c r="A309" s="78"/>
    </row>
    <row r="310" spans="1:1" ht="21" customHeight="1" x14ac:dyDescent="0.35">
      <c r="A310" s="78"/>
    </row>
    <row r="311" spans="1:1" ht="21" customHeight="1" x14ac:dyDescent="0.35">
      <c r="A311" s="78"/>
    </row>
    <row r="312" spans="1:1" ht="21" customHeight="1" x14ac:dyDescent="0.35">
      <c r="A312" s="78"/>
    </row>
    <row r="313" spans="1:1" ht="21" customHeight="1" x14ac:dyDescent="0.35">
      <c r="A313" s="78"/>
    </row>
    <row r="314" spans="1:1" ht="21" customHeight="1" x14ac:dyDescent="0.35">
      <c r="A314" s="78"/>
    </row>
    <row r="315" spans="1:1" ht="21" customHeight="1" x14ac:dyDescent="0.35">
      <c r="A315" s="78"/>
    </row>
    <row r="316" spans="1:1" ht="21" customHeight="1" x14ac:dyDescent="0.35">
      <c r="A316" s="78"/>
    </row>
    <row r="317" spans="1:1" ht="21" customHeight="1" x14ac:dyDescent="0.35">
      <c r="A317" s="78"/>
    </row>
    <row r="318" spans="1:1" ht="21" customHeight="1" x14ac:dyDescent="0.35">
      <c r="A318" s="78"/>
    </row>
    <row r="319" spans="1:1" ht="21" customHeight="1" x14ac:dyDescent="0.35">
      <c r="A319" s="78"/>
    </row>
    <row r="320" spans="1:1" ht="21" customHeight="1" x14ac:dyDescent="0.35">
      <c r="A320" s="78"/>
    </row>
    <row r="321" spans="1:1" ht="21" customHeight="1" x14ac:dyDescent="0.35">
      <c r="A321" s="78"/>
    </row>
    <row r="322" spans="1:1" ht="21" customHeight="1" x14ac:dyDescent="0.35">
      <c r="A322" s="78"/>
    </row>
    <row r="323" spans="1:1" ht="21" customHeight="1" x14ac:dyDescent="0.35">
      <c r="A323" s="78"/>
    </row>
    <row r="324" spans="1:1" ht="21" customHeight="1" x14ac:dyDescent="0.35">
      <c r="A324" s="78"/>
    </row>
    <row r="325" spans="1:1" ht="21" customHeight="1" x14ac:dyDescent="0.35">
      <c r="A325" s="78"/>
    </row>
    <row r="326" spans="1:1" ht="21" customHeight="1" x14ac:dyDescent="0.35">
      <c r="A326" s="78"/>
    </row>
    <row r="327" spans="1:1" ht="21" customHeight="1" x14ac:dyDescent="0.35">
      <c r="A327" s="78"/>
    </row>
    <row r="328" spans="1:1" ht="21" customHeight="1" x14ac:dyDescent="0.35">
      <c r="A328" s="78"/>
    </row>
    <row r="329" spans="1:1" ht="21" customHeight="1" x14ac:dyDescent="0.35">
      <c r="A329" s="78"/>
    </row>
    <row r="330" spans="1:1" ht="21" customHeight="1" x14ac:dyDescent="0.35">
      <c r="A330" s="78"/>
    </row>
    <row r="331" spans="1:1" ht="21" customHeight="1" x14ac:dyDescent="0.35">
      <c r="A331" s="78"/>
    </row>
    <row r="332" spans="1:1" ht="21" customHeight="1" x14ac:dyDescent="0.35">
      <c r="A332" s="78"/>
    </row>
    <row r="333" spans="1:1" ht="21" customHeight="1" x14ac:dyDescent="0.35">
      <c r="A333" s="78"/>
    </row>
    <row r="334" spans="1:1" ht="21" customHeight="1" x14ac:dyDescent="0.35">
      <c r="A334" s="78"/>
    </row>
    <row r="335" spans="1:1" ht="21" customHeight="1" x14ac:dyDescent="0.35">
      <c r="A335" s="78"/>
    </row>
    <row r="336" spans="1:1" ht="21" customHeight="1" x14ac:dyDescent="0.35">
      <c r="A336" s="78"/>
    </row>
    <row r="337" spans="1:1" ht="21" customHeight="1" x14ac:dyDescent="0.35">
      <c r="A337" s="78"/>
    </row>
    <row r="338" spans="1:1" ht="21" customHeight="1" x14ac:dyDescent="0.35">
      <c r="A338" s="78"/>
    </row>
    <row r="339" spans="1:1" ht="21" customHeight="1" x14ac:dyDescent="0.35">
      <c r="A339" s="78"/>
    </row>
  </sheetData>
  <mergeCells count="13">
    <mergeCell ref="C92:I92"/>
    <mergeCell ref="A26:I26"/>
    <mergeCell ref="A27:I28"/>
    <mergeCell ref="A29:A30"/>
    <mergeCell ref="B29:B30"/>
    <mergeCell ref="E29:E30"/>
    <mergeCell ref="F29:I29"/>
    <mergeCell ref="B23:G23"/>
    <mergeCell ref="B17:G18"/>
    <mergeCell ref="B19:G19"/>
    <mergeCell ref="B20:G20"/>
    <mergeCell ref="B21:G21"/>
    <mergeCell ref="B22:G22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zach_2015@ukr.net</dc:creator>
  <cp:lastModifiedBy>ПК</cp:lastModifiedBy>
  <cp:lastPrinted>2025-12-09T07:53:17Z</cp:lastPrinted>
  <dcterms:created xsi:type="dcterms:W3CDTF">2024-12-10T11:33:41Z</dcterms:created>
  <dcterms:modified xsi:type="dcterms:W3CDTF">2025-12-09T07:56:09Z</dcterms:modified>
</cp:coreProperties>
</file>