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есія.doc\СЕСІЯ 2021\8 сесія\8\8 сесія\Лікарня\"/>
    </mc:Choice>
  </mc:AlternateContent>
  <bookViews>
    <workbookView xWindow="0" yWindow="-15" windowWidth="19425" windowHeight="8115" tabRatio="2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65" i="1" l="1"/>
  <c r="E58" i="1"/>
  <c r="E62" i="1"/>
  <c r="F66" i="1"/>
  <c r="F33" i="1"/>
  <c r="F103" i="1"/>
  <c r="F52" i="1"/>
  <c r="F41" i="1"/>
  <c r="F85" i="1" l="1"/>
  <c r="F77" i="1" s="1"/>
  <c r="E81" i="1"/>
  <c r="E40" i="1"/>
  <c r="E39" i="1"/>
  <c r="F32" i="1"/>
  <c r="F34" i="1"/>
  <c r="F30" i="1" s="1"/>
  <c r="F115" i="1" s="1"/>
  <c r="E30" i="1"/>
  <c r="E52" i="1"/>
  <c r="C30" i="1"/>
  <c r="E34" i="1"/>
  <c r="F102" i="1" l="1"/>
  <c r="E102" i="1"/>
  <c r="F96" i="1"/>
  <c r="E96" i="1"/>
  <c r="F89" i="1"/>
  <c r="F88" i="1"/>
  <c r="E89" i="1"/>
  <c r="G89" i="1" s="1"/>
  <c r="E88" i="1"/>
  <c r="E77" i="1"/>
  <c r="E91" i="1" s="1"/>
  <c r="F71" i="1"/>
  <c r="F69" i="1" s="1"/>
  <c r="E71" i="1"/>
  <c r="F38" i="1"/>
  <c r="E41" i="1"/>
  <c r="G98" i="1"/>
  <c r="G102" i="1"/>
  <c r="G103" i="1"/>
  <c r="G84" i="1"/>
  <c r="G85" i="1"/>
  <c r="G78" i="1"/>
  <c r="G79" i="1"/>
  <c r="G80" i="1"/>
  <c r="G81" i="1"/>
  <c r="G82" i="1"/>
  <c r="G83" i="1"/>
  <c r="G62" i="1"/>
  <c r="G63" i="1"/>
  <c r="G64" i="1"/>
  <c r="G65" i="1"/>
  <c r="G66" i="1"/>
  <c r="G72" i="1"/>
  <c r="G74" i="1"/>
  <c r="G75" i="1"/>
  <c r="G54" i="1"/>
  <c r="G55" i="1"/>
  <c r="G57" i="1"/>
  <c r="G58" i="1"/>
  <c r="G59" i="1"/>
  <c r="G60" i="1"/>
  <c r="G37" i="1"/>
  <c r="G39" i="1"/>
  <c r="G40" i="1"/>
  <c r="G42" i="1"/>
  <c r="G43" i="1"/>
  <c r="G44" i="1"/>
  <c r="G45" i="1"/>
  <c r="G46" i="1"/>
  <c r="G47" i="1"/>
  <c r="G48" i="1"/>
  <c r="G49" i="1"/>
  <c r="G50" i="1"/>
  <c r="G51" i="1"/>
  <c r="G53" i="1"/>
  <c r="G31" i="1"/>
  <c r="G32" i="1"/>
  <c r="G33" i="1"/>
  <c r="G34" i="1"/>
  <c r="G35" i="1"/>
  <c r="G36" i="1"/>
  <c r="D30" i="1"/>
  <c r="E115" i="1"/>
  <c r="E69" i="1" l="1"/>
  <c r="G71" i="1"/>
  <c r="G88" i="1"/>
  <c r="F91" i="1"/>
  <c r="G77" i="1"/>
  <c r="G41" i="1"/>
  <c r="F87" i="1"/>
  <c r="G52" i="1"/>
  <c r="E87" i="1"/>
  <c r="E92" i="1" s="1"/>
  <c r="G96" i="1"/>
  <c r="G69" i="1"/>
  <c r="E38" i="1"/>
  <c r="G38" i="1" s="1"/>
  <c r="G30" i="1"/>
  <c r="G91" i="1" l="1"/>
  <c r="F92" i="1"/>
  <c r="F116" i="1" s="1"/>
  <c r="I116" i="1" s="1"/>
  <c r="G87" i="1"/>
  <c r="E116" i="1"/>
  <c r="F117" i="1" l="1"/>
  <c r="G92" i="1"/>
</calcChain>
</file>

<file path=xl/sharedStrings.xml><?xml version="1.0" encoding="utf-8"?>
<sst xmlns="http://schemas.openxmlformats.org/spreadsheetml/2006/main" count="229" uniqueCount="213">
  <si>
    <t xml:space="preserve">до Порядку про складання, затрвердження та контролю </t>
  </si>
  <si>
    <t>виконання фінансового плану підприємства</t>
  </si>
  <si>
    <t>"ПОГОДЖЕНО"</t>
  </si>
  <si>
    <t>"ЗАТВЕРДЖЕНО"</t>
  </si>
  <si>
    <t>____________________</t>
  </si>
  <si>
    <t>"____" _______________ 20___ р.</t>
  </si>
  <si>
    <t>Коди</t>
  </si>
  <si>
    <t xml:space="preserve">за ЄДРПОУ </t>
  </si>
  <si>
    <t>02002687</t>
  </si>
  <si>
    <t xml:space="preserve">Організаційно-правова форма </t>
  </si>
  <si>
    <t>за КОПФГ</t>
  </si>
  <si>
    <t>64401, Харківська обл.Зачепилівський район, смт.Зачепилівка, вул.14 Гвардійської  стрілецької дивізії,6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</si>
  <si>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</si>
  <si>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</si>
  <si>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СПОДУ</t>
  </si>
  <si>
    <t>Охорона здоров'я</t>
  </si>
  <si>
    <t>за ЗКГНГ</t>
  </si>
  <si>
    <t>Вид економічної діяльності  Діяльність лікарняних закладів</t>
  </si>
  <si>
    <t xml:space="preserve">за  КВЕД  </t>
  </si>
  <si>
    <t>86.10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</si>
  <si>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</si>
  <si>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</si>
  <si>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</si>
  <si>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</si>
  <si>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 158,5</t>
  </si>
  <si>
    <t>(05761)5-10-60</t>
  </si>
  <si>
    <t>Керівник Жарікова Світлана Миколаївна</t>
  </si>
  <si>
    <t>ЗВІТ</t>
  </si>
  <si>
    <t xml:space="preserve">ПРО ВИКОНАННЯ ФІНАНСОВОГО ПЛАНУ ПІДПРИЄМСТВА 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</si>
  <si>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</si>
  <si>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</si>
  <si>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</si>
  <si>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</si>
  <si>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</si>
  <si>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</si>
  <si>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</si>
  <si>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</si>
  <si>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</si>
  <si>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</si>
  <si>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</si>
  <si>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послуг)у тому числі :</t>
  </si>
  <si>
    <t>010</t>
  </si>
  <si>
    <t>020</t>
  </si>
  <si>
    <t>030</t>
  </si>
  <si>
    <t>Дохід від реалізації робіт і послуг</t>
  </si>
  <si>
    <t>040</t>
  </si>
  <si>
    <t>Інший операційний дохід, у тому числі:</t>
  </si>
  <si>
    <t>050</t>
  </si>
  <si>
    <t>Дохід від операційної оренди активів</t>
  </si>
  <si>
    <t>060</t>
  </si>
  <si>
    <t>Дохід від безоплатно одержаних оборотних активів</t>
  </si>
  <si>
    <t>070</t>
  </si>
  <si>
    <t>080</t>
  </si>
  <si>
    <t>Витрати  у т. ч. за економічними елементами :</t>
  </si>
  <si>
    <t>081</t>
  </si>
  <si>
    <t>Витрати на оплату праці</t>
  </si>
  <si>
    <t>082</t>
  </si>
  <si>
    <t>Відрахування на соціальні заходи</t>
  </si>
  <si>
    <t>083</t>
  </si>
  <si>
    <t>Матеріальні затрати у тому числі:</t>
  </si>
  <si>
    <t>084</t>
  </si>
  <si>
    <t>медикаменти та перев’язувальні матеріали</t>
  </si>
  <si>
    <t>085</t>
  </si>
  <si>
    <t>продукти харчування</t>
  </si>
  <si>
    <t>086</t>
  </si>
  <si>
    <t>господарчі,будівельні матеріали та інвентар,меблі</t>
  </si>
  <si>
    <t>087</t>
  </si>
  <si>
    <t>запасні частини до транспортних засобів</t>
  </si>
  <si>
    <t>088</t>
  </si>
  <si>
    <t>витрати на паливо-мастильні матеріали скраплений газ для авто</t>
  </si>
  <si>
    <t>089</t>
  </si>
  <si>
    <t>витрати на канцтовари, офісне приладдя та оргтехніки</t>
  </si>
  <si>
    <t>090</t>
  </si>
  <si>
    <t xml:space="preserve">витрати на теплопостачання </t>
  </si>
  <si>
    <t>091</t>
  </si>
  <si>
    <t>витрати на електроенергію</t>
  </si>
  <si>
    <t>092</t>
  </si>
  <si>
    <t>витрати на водопостачання та водовідведення</t>
  </si>
  <si>
    <t>093</t>
  </si>
  <si>
    <t>094</t>
  </si>
  <si>
    <t>Інші  операційні витрати  у тому числі:</t>
  </si>
  <si>
    <t>095</t>
  </si>
  <si>
    <t xml:space="preserve">витрати на страхові послуги </t>
  </si>
  <si>
    <t>096</t>
  </si>
  <si>
    <t>витрати на зв’язок та інтернет</t>
  </si>
  <si>
    <t>097</t>
  </si>
  <si>
    <t>витрати на обслуговування оргтехніки</t>
  </si>
  <si>
    <t>098</t>
  </si>
  <si>
    <t>витрати на повірку медичного обладнання</t>
  </si>
  <si>
    <t>099</t>
  </si>
  <si>
    <t>витрати на обслуговування протипожежної автоматики</t>
  </si>
  <si>
    <t>100</t>
  </si>
  <si>
    <t>витрати на технічний огляд та обслуговування ренгенапарата</t>
  </si>
  <si>
    <t>101</t>
  </si>
  <si>
    <t>витрати на технічне обслуговування сигналізації</t>
  </si>
  <si>
    <t>102</t>
  </si>
  <si>
    <t>витрати на дизінфекційно стерилізаційні заходи</t>
  </si>
  <si>
    <t>103</t>
  </si>
  <si>
    <t>витрати на технічний огляд  автопарку</t>
  </si>
  <si>
    <t>104</t>
  </si>
  <si>
    <t>105</t>
  </si>
  <si>
    <t>витрати на виплату пільгової пенсії</t>
  </si>
  <si>
    <t>106</t>
  </si>
  <si>
    <t>107</t>
  </si>
  <si>
    <t>витрати на придбання та супровід програмного забезпечення</t>
  </si>
  <si>
    <t>108</t>
  </si>
  <si>
    <t>109</t>
  </si>
  <si>
    <t>110</t>
  </si>
  <si>
    <t>Амортизація *</t>
  </si>
  <si>
    <t>111</t>
  </si>
  <si>
    <t>Адміністративні витрати</t>
  </si>
  <si>
    <t>112</t>
  </si>
  <si>
    <t>у т. ч. за економічними елементами :</t>
  </si>
  <si>
    <t>113</t>
  </si>
  <si>
    <t>114</t>
  </si>
  <si>
    <t>витрати на канцтовари, офісне приладдя та устаткування</t>
  </si>
  <si>
    <t>115</t>
  </si>
  <si>
    <t>витрати на паливо-мастильні матеріали</t>
  </si>
  <si>
    <t>116</t>
  </si>
  <si>
    <t>117</t>
  </si>
  <si>
    <t>118</t>
  </si>
  <si>
    <t>119</t>
  </si>
  <si>
    <t>120</t>
  </si>
  <si>
    <t>121</t>
  </si>
  <si>
    <t>122</t>
  </si>
  <si>
    <t>витрати на охорону праці та навчання працівників</t>
  </si>
  <si>
    <t>123</t>
  </si>
  <si>
    <t>124</t>
  </si>
  <si>
    <t>125</t>
  </si>
  <si>
    <t>126</t>
  </si>
  <si>
    <t>витрати на підписку періодичних видань</t>
  </si>
  <si>
    <t>127</t>
  </si>
  <si>
    <t>банківська комісія</t>
  </si>
  <si>
    <t>128</t>
  </si>
  <si>
    <t>ІІ. Елементи операційних витрат</t>
  </si>
  <si>
    <t>Матеріальні затрати</t>
  </si>
  <si>
    <t>200</t>
  </si>
  <si>
    <t>201</t>
  </si>
  <si>
    <t>202</t>
  </si>
  <si>
    <t>Амортизація</t>
  </si>
  <si>
    <t>203</t>
  </si>
  <si>
    <t>Інші операційні витрати</t>
  </si>
  <si>
    <t>204</t>
  </si>
  <si>
    <t>Разом (сума рядків 200-205)</t>
  </si>
  <si>
    <t>205</t>
  </si>
  <si>
    <t>ІІІ. Інвестиційна діяльність</t>
  </si>
  <si>
    <t>Доходи від інвестиційної діяльності, у т.ч.:</t>
  </si>
  <si>
    <t>300</t>
  </si>
  <si>
    <t>доходи з місцевого бюджету цільового фінансування по капітальних видатках</t>
  </si>
  <si>
    <t>301</t>
  </si>
  <si>
    <t>Капітальні інвестиції, усього, у тому числі:</t>
  </si>
  <si>
    <t>302</t>
  </si>
  <si>
    <t>капітальне будівництво</t>
  </si>
  <si>
    <t>303</t>
  </si>
  <si>
    <t>придбання (виготовлення) основних засобів</t>
  </si>
  <si>
    <t>304</t>
  </si>
  <si>
    <t>придбання (виготовлення) інших необоротних матеріальних активів</t>
  </si>
  <si>
    <t>305</t>
  </si>
  <si>
    <t>придбання (створення) нематеріальних активів</t>
  </si>
  <si>
    <t>306</t>
  </si>
  <si>
    <t>модернізація, модифікація (добудова, дообладнання, реконструкція) основних засобів</t>
  </si>
  <si>
    <t>307</t>
  </si>
  <si>
    <t>капітальний ремонт</t>
  </si>
  <si>
    <t>308</t>
  </si>
  <si>
    <t>у тому числі за рахунок бюджетних коштів</t>
  </si>
  <si>
    <t>309</t>
  </si>
  <si>
    <t>ІV. Фінансова діяльність</t>
  </si>
  <si>
    <t>Доходи від фінансової діяльності за зобов’язаннями, у т. ч.:</t>
  </si>
  <si>
    <t>400</t>
  </si>
  <si>
    <t xml:space="preserve">кредити </t>
  </si>
  <si>
    <t>401</t>
  </si>
  <si>
    <t>позики</t>
  </si>
  <si>
    <t>402</t>
  </si>
  <si>
    <t>депозити</t>
  </si>
  <si>
    <t>403</t>
  </si>
  <si>
    <t>Інші надходження (розшифрувати)</t>
  </si>
  <si>
    <t>404</t>
  </si>
  <si>
    <t>Витрати від фінансової діяльності за зобов’язаннями, у т. ч.:</t>
  </si>
  <si>
    <t>405</t>
  </si>
  <si>
    <t>406</t>
  </si>
  <si>
    <t>407</t>
  </si>
  <si>
    <t>408</t>
  </si>
  <si>
    <t>Інші витрати (розшифрувати)</t>
  </si>
  <si>
    <t>409</t>
  </si>
  <si>
    <t>Усього доходів</t>
  </si>
  <si>
    <t>410</t>
  </si>
  <si>
    <t>Усього витрат</t>
  </si>
  <si>
    <t>411</t>
  </si>
  <si>
    <t>Нерозподілені доходи</t>
  </si>
  <si>
    <t>412</t>
  </si>
  <si>
    <t xml:space="preserve">*Амортизація ( рядок210) не включено у собівартість реалізованої продукції </t>
  </si>
  <si>
    <t>Керівник</t>
  </si>
  <si>
    <t>_________________________</t>
  </si>
  <si>
    <t>С.М. Жарікова</t>
  </si>
  <si>
    <t xml:space="preserve">               (підпис)</t>
  </si>
  <si>
    <t>Головний бухгалтер</t>
  </si>
  <si>
    <t>Н.В. Сорочинська</t>
  </si>
  <si>
    <t>Підприємство  Комунальне некомерційне підприємство "Зачепилівська центральна  лікарня" Зачепилівської селищної ради Харківської області</t>
  </si>
  <si>
    <t xml:space="preserve">за 2020 рік </t>
  </si>
  <si>
    <t>Дохід з бюджету (медична субвенція)</t>
  </si>
  <si>
    <t>Дохід з місцевого бюджету  за цільовою програмою " Оплата комунальних послуг, енергоносіїв та фінансова підтримка КНП " Зачепилівська ЦРЛ" Зачепилівської районної ради Харківської області в 2020 році"</t>
  </si>
  <si>
    <t>Договір про медичне обслуговування населення за програмою медичних гарантій НСЗУ</t>
  </si>
  <si>
    <t>витрати на викачку нечистот та вивіз побутових відходів</t>
  </si>
  <si>
    <t>витрати на на послуги повадження з відходами</t>
  </si>
  <si>
    <t>витрати на ремонт медичного обладнання</t>
  </si>
  <si>
    <t>витрати на виконання технічного обслуговування системи опалення</t>
  </si>
  <si>
    <t>витрати на послуги в системі електронних закупівель</t>
  </si>
  <si>
    <t>витрати (деж.реєстрація, податок на землю)</t>
  </si>
  <si>
    <t xml:space="preserve">рішенням №599 </t>
  </si>
  <si>
    <t xml:space="preserve">Зачепилівської селищної ради </t>
  </si>
  <si>
    <t>VIII сесії VIII скликання</t>
  </si>
  <si>
    <t xml:space="preserve">                                                         </t>
  </si>
  <si>
    <t>Додаток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</si>
</sst>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  <numFmt numFmtId="177" formatCode="_-* #,##0.0\ _₽_-;\-* #,##0.0\ _₽_-;_-* &quot;-&quot;?\ _₽_-;_-@_-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1">
    <xf numFmtId="0" fontId="0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8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8" fillId="4" borderId="0" applyNumberFormat="0" applyBorder="0" applyAlignment="0" applyProtection="0"/>
    <xf numFmtId="0" fontId="3" fillId="4" borderId="0" applyNumberFormat="0" applyBorder="0" applyAlignment="0" applyProtection="0"/>
    <xf numFmtId="0" fontId="28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6" borderId="0" applyNumberFormat="0" applyBorder="0" applyAlignment="0" applyProtection="0"/>
    <xf numFmtId="0" fontId="3" fillId="6" borderId="0" applyNumberFormat="0" applyBorder="0" applyAlignment="0" applyProtection="0"/>
    <xf numFmtId="0" fontId="28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8" borderId="0" applyNumberFormat="0" applyBorder="0" applyAlignment="0" applyProtection="0"/>
    <xf numFmtId="0" fontId="3" fillId="8" borderId="0" applyNumberFormat="0" applyBorder="0" applyAlignment="0" applyProtection="0"/>
    <xf numFmtId="0" fontId="28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8" borderId="0" applyNumberFormat="0" applyBorder="0" applyAlignment="0" applyProtection="0"/>
    <xf numFmtId="0" fontId="3" fillId="8" borderId="0" applyNumberFormat="0" applyBorder="0" applyAlignment="0" applyProtection="0"/>
    <xf numFmtId="0" fontId="28" fillId="11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8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0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1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5" fontId="63" fillId="22" borderId="12" applyFill="0" applyBorder="0">
      <alignment horizontal="center" vertical="center" wrapText="1"/>
      <protection locked="0"/>
    </xf>
    <xf numFmtId="170" fontId="64" fillId="0" borderId="0">
      <alignment wrapText="1"/>
    </xf>
    <xf numFmtId="170" fontId="31" fillId="0" borderId="0">
      <alignment wrapText="1"/>
    </xf>
  </cellStyleXfs>
  <cellXfs count="83">
    <xf numFmtId="0" fontId="0" fillId="0" borderId="0" xfId="0"/>
    <xf numFmtId="0" fontId="2" fillId="0" borderId="0" xfId="1" applyFill="1"/>
    <xf numFmtId="0" fontId="0" fillId="0" borderId="0" xfId="0" applyFill="1"/>
    <xf numFmtId="0" fontId="5" fillId="0" borderId="0" xfId="1" applyFont="1" applyFill="1" applyBorder="1" applyAlignment="1">
      <alignment vertical="center"/>
    </xf>
    <xf numFmtId="0" fontId="66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 shrinkToFit="1"/>
    </xf>
    <xf numFmtId="0" fontId="68" fillId="0" borderId="3" xfId="1" applyFont="1" applyFill="1" applyBorder="1" applyAlignment="1">
      <alignment horizontal="left" vertical="center" wrapText="1"/>
    </xf>
    <xf numFmtId="49" fontId="68" fillId="0" borderId="3" xfId="1" applyNumberFormat="1" applyFont="1" applyFill="1" applyBorder="1" applyAlignment="1">
      <alignment horizontal="center" vertical="center"/>
    </xf>
    <xf numFmtId="4" fontId="69" fillId="0" borderId="3" xfId="1" applyNumberFormat="1" applyFont="1" applyFill="1" applyBorder="1" applyAlignment="1">
      <alignment horizontal="right" vertical="center" wrapText="1"/>
    </xf>
    <xf numFmtId="3" fontId="69" fillId="0" borderId="3" xfId="1" applyNumberFormat="1" applyFont="1" applyFill="1" applyBorder="1" applyAlignment="1">
      <alignment horizontal="right" vertical="center" wrapText="1"/>
    </xf>
    <xf numFmtId="177" fontId="68" fillId="0" borderId="3" xfId="1" applyNumberFormat="1" applyFont="1" applyFill="1" applyBorder="1" applyAlignment="1">
      <alignment horizontal="center" vertical="center" wrapText="1"/>
    </xf>
    <xf numFmtId="0" fontId="67" fillId="0" borderId="3" xfId="1" applyFont="1" applyFill="1" applyBorder="1" applyAlignment="1">
      <alignment horizontal="left" vertical="center" wrapText="1"/>
    </xf>
    <xf numFmtId="4" fontId="68" fillId="0" borderId="3" xfId="1" applyNumberFormat="1" applyFont="1" applyFill="1" applyBorder="1" applyAlignment="1">
      <alignment horizontal="right" vertical="center" wrapText="1"/>
    </xf>
    <xf numFmtId="172" fontId="68" fillId="0" borderId="3" xfId="1" applyNumberFormat="1" applyFont="1" applyFill="1" applyBorder="1" applyAlignment="1">
      <alignment horizontal="center" vertical="center" wrapText="1"/>
    </xf>
    <xf numFmtId="3" fontId="67" fillId="0" borderId="3" xfId="1" applyNumberFormat="1" applyFont="1" applyFill="1" applyBorder="1" applyAlignment="1">
      <alignment horizontal="right" vertical="center" wrapText="1"/>
    </xf>
    <xf numFmtId="3" fontId="68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172" fontId="5" fillId="0" borderId="3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vertical="center"/>
    </xf>
    <xf numFmtId="172" fontId="5" fillId="0" borderId="0" xfId="1" applyNumberFormat="1" applyFont="1" applyFill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9" fillId="0" borderId="15" xfId="1" applyFont="1" applyFill="1" applyBorder="1" applyAlignment="1">
      <alignment horizontal="left" vertical="center" wrapText="1"/>
    </xf>
    <xf numFmtId="176" fontId="68" fillId="0" borderId="3" xfId="1" applyNumberFormat="1" applyFont="1" applyFill="1" applyBorder="1" applyAlignment="1">
      <alignment horizontal="center" vertical="center" wrapText="1"/>
    </xf>
    <xf numFmtId="3" fontId="68" fillId="0" borderId="3" xfId="1" applyNumberFormat="1" applyFont="1" applyFill="1" applyBorder="1" applyAlignment="1">
      <alignment horizontal="center" vertical="center" wrapText="1"/>
    </xf>
    <xf numFmtId="3" fontId="68" fillId="0" borderId="3" xfId="1" quotePrefix="1" applyNumberFormat="1" applyFont="1" applyFill="1" applyBorder="1" applyAlignment="1">
      <alignment horizontal="right" vertical="center"/>
    </xf>
    <xf numFmtId="0" fontId="69" fillId="0" borderId="3" xfId="1" applyFont="1" applyFill="1" applyBorder="1" applyAlignment="1">
      <alignment horizontal="left" vertical="center" wrapText="1"/>
    </xf>
    <xf numFmtId="172" fontId="69" fillId="0" borderId="3" xfId="1" applyNumberFormat="1" applyFont="1" applyFill="1" applyBorder="1" applyAlignment="1">
      <alignment horizontal="center" vertical="center" wrapText="1"/>
    </xf>
    <xf numFmtId="172" fontId="4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5" fillId="0" borderId="3" xfId="1" applyFont="1" applyFill="1" applyBorder="1" applyAlignment="1">
      <alignment horizontal="left" vertical="center" wrapText="1"/>
    </xf>
    <xf numFmtId="176" fontId="5" fillId="0" borderId="3" xfId="1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quotePrefix="1" applyFont="1" applyFill="1" applyBorder="1" applyAlignment="1">
      <alignment horizontal="center" vertical="center"/>
    </xf>
    <xf numFmtId="172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 wrapText="1"/>
    </xf>
    <xf numFmtId="169" fontId="6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169" fontId="5" fillId="0" borderId="0" xfId="1" applyNumberFormat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69" fillId="0" borderId="15" xfId="1" applyFont="1" applyFill="1" applyBorder="1" applyAlignment="1">
      <alignment horizontal="left" vertical="center" wrapText="1"/>
    </xf>
    <xf numFmtId="0" fontId="69" fillId="0" borderId="14" xfId="1" applyFont="1" applyFill="1" applyBorder="1" applyAlignment="1">
      <alignment horizontal="left" vertical="center" wrapText="1"/>
    </xf>
    <xf numFmtId="0" fontId="69" fillId="0" borderId="17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6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 wrapText="1"/>
    </xf>
    <xf numFmtId="0" fontId="2" fillId="0" borderId="17" xfId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</cellXfs>
  <cellStyles count="351">
    <cellStyle name="_Fakt_2" xfId="2"/>
    <cellStyle name="_rozhufrovka 2009" xfId="3"/>
    <cellStyle name="_АТиСТ 5а МТР липень 2008" xfId="4"/>
    <cellStyle name="_ПРГК сводний_" xfId="5"/>
    <cellStyle name="_УТГ" xfId="6"/>
    <cellStyle name="_Феодосия 5а МТР липень 2008" xfId="7"/>
    <cellStyle name="_ХТГ довідка." xfId="8"/>
    <cellStyle name="_Шебелинка 5а МТР липень 2008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 2" xfId="34"/>
    <cellStyle name="40% - Акцент1 3" xfId="35"/>
    <cellStyle name="40% - Акцент2 2" xfId="36"/>
    <cellStyle name="40% - Акцент2 3" xfId="37"/>
    <cellStyle name="40% - Акцент3 2" xfId="38"/>
    <cellStyle name="40% - Акцент3 3" xfId="39"/>
    <cellStyle name="40% - Акцент4 2" xfId="40"/>
    <cellStyle name="40% - Акцент4 3" xfId="41"/>
    <cellStyle name="40% - Акцент5 2" xfId="42"/>
    <cellStyle name="40% - Акцент5 3" xfId="43"/>
    <cellStyle name="40% - Акцент6 2" xfId="44"/>
    <cellStyle name="40% - Акцент6 3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 2" xfId="52"/>
    <cellStyle name="60% - Акцент1 3" xfId="53"/>
    <cellStyle name="60% - Акцент2 2" xfId="54"/>
    <cellStyle name="60% - Акцент2 3" xfId="55"/>
    <cellStyle name="60% - Акцент3 2" xfId="56"/>
    <cellStyle name="60% - Акцент3 3" xfId="57"/>
    <cellStyle name="60% - Акцент4 2" xfId="58"/>
    <cellStyle name="60% - Акцент4 3" xfId="59"/>
    <cellStyle name="60% - Акцент5 2" xfId="60"/>
    <cellStyle name="60% - Акцент5 3" xfId="61"/>
    <cellStyle name="60% - Акцент6 2" xfId="62"/>
    <cellStyle name="60% - Акцент6 3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Column-Header" xfId="73"/>
    <cellStyle name="Column-Header 2" xfId="74"/>
    <cellStyle name="Column-Header 3" xfId="75"/>
    <cellStyle name="Column-Header 4" xfId="76"/>
    <cellStyle name="Column-Header 5" xfId="77"/>
    <cellStyle name="Column-Header 6" xfId="78"/>
    <cellStyle name="Column-Header 7" xfId="79"/>
    <cellStyle name="Column-Header 7 2" xfId="80"/>
    <cellStyle name="Column-Header 8" xfId="81"/>
    <cellStyle name="Column-Header 8 2" xfId="82"/>
    <cellStyle name="Column-Header 9" xfId="83"/>
    <cellStyle name="Column-Header 9 2" xfId="84"/>
    <cellStyle name="Column-Header_Zvit rux-koshtiv 2010 Департамент " xfId="85"/>
    <cellStyle name="Comma_2005_03_15-Финансовый_БГ" xfId="86"/>
    <cellStyle name="Define-Column" xfId="87"/>
    <cellStyle name="Define-Column 10" xfId="88"/>
    <cellStyle name="Define-Column 2" xfId="89"/>
    <cellStyle name="Define-Column 3" xfId="90"/>
    <cellStyle name="Define-Column 4" xfId="91"/>
    <cellStyle name="Define-Column 5" xfId="92"/>
    <cellStyle name="Define-Column 6" xfId="93"/>
    <cellStyle name="Define-Column 7" xfId="94"/>
    <cellStyle name="Define-Column 7 2" xfId="95"/>
    <cellStyle name="Define-Column 7 3" xfId="96"/>
    <cellStyle name="Define-Column 8" xfId="97"/>
    <cellStyle name="Define-Column 8 2" xfId="98"/>
    <cellStyle name="Define-Column 8 3" xfId="99"/>
    <cellStyle name="Define-Column 9" xfId="100"/>
    <cellStyle name="Define-Column 9 2" xfId="101"/>
    <cellStyle name="Define-Column 9 3" xfId="102"/>
    <cellStyle name="Define-Column_Zvit rux-koshtiv 2010 Департамент " xfId="103"/>
    <cellStyle name="Explanatory Text" xfId="104"/>
    <cellStyle name="FS10" xfId="105"/>
    <cellStyle name="Good" xfId="106"/>
    <cellStyle name="Heading 1" xfId="107"/>
    <cellStyle name="Heading 2" xfId="108"/>
    <cellStyle name="Heading 3" xfId="109"/>
    <cellStyle name="Heading 4" xfId="110"/>
    <cellStyle name="Hyperlink 2" xfId="111"/>
    <cellStyle name="Input" xfId="112"/>
    <cellStyle name="Level0" xfId="113"/>
    <cellStyle name="Level0 10" xfId="114"/>
    <cellStyle name="Level0 2" xfId="115"/>
    <cellStyle name="Level0 2 2" xfId="116"/>
    <cellStyle name="Level0 3" xfId="117"/>
    <cellStyle name="Level0 3 2" xfId="118"/>
    <cellStyle name="Level0 4" xfId="119"/>
    <cellStyle name="Level0 4 2" xfId="120"/>
    <cellStyle name="Level0 5" xfId="121"/>
    <cellStyle name="Level0 6" xfId="122"/>
    <cellStyle name="Level0 7" xfId="123"/>
    <cellStyle name="Level0 7 2" xfId="124"/>
    <cellStyle name="Level0 7 3" xfId="125"/>
    <cellStyle name="Level0 8" xfId="126"/>
    <cellStyle name="Level0 8 2" xfId="127"/>
    <cellStyle name="Level0 8 3" xfId="128"/>
    <cellStyle name="Level0 9" xfId="129"/>
    <cellStyle name="Level0 9 2" xfId="130"/>
    <cellStyle name="Level0 9 3" xfId="131"/>
    <cellStyle name="Level0_Zvit rux-koshtiv 2010 Департамент " xfId="132"/>
    <cellStyle name="Level1" xfId="133"/>
    <cellStyle name="Level1 2" xfId="134"/>
    <cellStyle name="Level1-Numbers" xfId="135"/>
    <cellStyle name="Level1-Numbers 2" xfId="136"/>
    <cellStyle name="Level1-Numbers-Hide" xfId="137"/>
    <cellStyle name="Level2" xfId="138"/>
    <cellStyle name="Level2 2" xfId="139"/>
    <cellStyle name="Level2-Hide" xfId="140"/>
    <cellStyle name="Level2-Hide 2" xfId="141"/>
    <cellStyle name="Level2-Numbers" xfId="142"/>
    <cellStyle name="Level2-Numbers 2" xfId="143"/>
    <cellStyle name="Level2-Numbers-Hide" xfId="144"/>
    <cellStyle name="Level3" xfId="145"/>
    <cellStyle name="Level3 2" xfId="146"/>
    <cellStyle name="Level3 3" xfId="147"/>
    <cellStyle name="Level3_План департамент_2010_1207" xfId="148"/>
    <cellStyle name="Level3-Hide" xfId="149"/>
    <cellStyle name="Level3-Hide 2" xfId="150"/>
    <cellStyle name="Level3-Numbers" xfId="151"/>
    <cellStyle name="Level3-Numbers 2" xfId="152"/>
    <cellStyle name="Level3-Numbers 3" xfId="153"/>
    <cellStyle name="Level3-Numbers_План департамент_2010_1207" xfId="154"/>
    <cellStyle name="Level3-Numbers-Hide" xfId="155"/>
    <cellStyle name="Level4" xfId="156"/>
    <cellStyle name="Level4 2" xfId="157"/>
    <cellStyle name="Level4-Hide" xfId="158"/>
    <cellStyle name="Level4-Hide 2" xfId="159"/>
    <cellStyle name="Level4-Numbers" xfId="160"/>
    <cellStyle name="Level4-Numbers 2" xfId="161"/>
    <cellStyle name="Level4-Numbers-Hide" xfId="162"/>
    <cellStyle name="Level5" xfId="163"/>
    <cellStyle name="Level5 2" xfId="164"/>
    <cellStyle name="Level5-Hide" xfId="165"/>
    <cellStyle name="Level5-Hide 2" xfId="166"/>
    <cellStyle name="Level5-Numbers" xfId="167"/>
    <cellStyle name="Level5-Numbers 2" xfId="168"/>
    <cellStyle name="Level5-Numbers-Hide" xfId="169"/>
    <cellStyle name="Level6" xfId="170"/>
    <cellStyle name="Level6 2" xfId="171"/>
    <cellStyle name="Level6-Hide" xfId="172"/>
    <cellStyle name="Level6-Hide 2" xfId="173"/>
    <cellStyle name="Level6-Numbers" xfId="174"/>
    <cellStyle name="Level6-Numbers 2" xfId="175"/>
    <cellStyle name="Level7" xfId="176"/>
    <cellStyle name="Level7-Hide" xfId="177"/>
    <cellStyle name="Level7-Numbers" xfId="178"/>
    <cellStyle name="Linked Cell" xfId="179"/>
    <cellStyle name="Neutral" xfId="180"/>
    <cellStyle name="Normal 2" xfId="181"/>
    <cellStyle name="Normal_2005_03_15-Финансовый_БГ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1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37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3" xfId="255"/>
    <cellStyle name="Обычный 3 10" xfId="256"/>
    <cellStyle name="Обычный 3 11" xfId="257"/>
    <cellStyle name="Обычный 3 12" xfId="258"/>
    <cellStyle name="Обычный 3 13" xfId="259"/>
    <cellStyle name="Обычный 3 14" xfId="260"/>
    <cellStyle name="Обычный 3 2" xfId="261"/>
    <cellStyle name="Обычный 3 3" xfId="262"/>
    <cellStyle name="Обычный 3 4" xfId="263"/>
    <cellStyle name="Обычный 3 5" xfId="264"/>
    <cellStyle name="Обычный 3 6" xfId="265"/>
    <cellStyle name="Обычный 3 7" xfId="266"/>
    <cellStyle name="Обычный 3 8" xfId="267"/>
    <cellStyle name="Обычный 3 9" xfId="268"/>
    <cellStyle name="Обычный 3_Дефицит_7 млрд_0608_бс" xfId="269"/>
    <cellStyle name="Обычный 4" xfId="270"/>
    <cellStyle name="Обычный 5" xfId="271"/>
    <cellStyle name="Обычный 5 2" xfId="272"/>
    <cellStyle name="Обычный 6" xfId="273"/>
    <cellStyle name="Обычный 6 2" xfId="274"/>
    <cellStyle name="Обычный 6 3" xfId="275"/>
    <cellStyle name="Обычный 6 4" xfId="276"/>
    <cellStyle name="Обычный 6_Дефицит_7 млрд_0608_бс" xfId="277"/>
    <cellStyle name="Обычный 7" xfId="278"/>
    <cellStyle name="Обычный 7 2" xfId="279"/>
    <cellStyle name="Обычный 8" xfId="280"/>
    <cellStyle name="Обычный 9" xfId="281"/>
    <cellStyle name="Обычный 9 2" xfId="282"/>
    <cellStyle name="Плохой 2" xfId="283"/>
    <cellStyle name="Плохой 3" xfId="284"/>
    <cellStyle name="Пояснение 2" xfId="285"/>
    <cellStyle name="Пояснение 3" xfId="286"/>
    <cellStyle name="Примечание 2" xfId="287"/>
    <cellStyle name="Примечание 3" xfId="288"/>
    <cellStyle name="Процентный 2" xfId="289"/>
    <cellStyle name="Процентный 2 10" xfId="290"/>
    <cellStyle name="Процентный 2 11" xfId="291"/>
    <cellStyle name="Процентный 2 12" xfId="292"/>
    <cellStyle name="Процентный 2 13" xfId="293"/>
    <cellStyle name="Процентный 2 14" xfId="294"/>
    <cellStyle name="Процентный 2 15" xfId="295"/>
    <cellStyle name="Процентный 2 16" xfId="296"/>
    <cellStyle name="Процентный 2 2" xfId="297"/>
    <cellStyle name="Процентный 2 3" xfId="298"/>
    <cellStyle name="Процентный 2 4" xfId="299"/>
    <cellStyle name="Процентный 2 5" xfId="300"/>
    <cellStyle name="Процентный 2 6" xfId="301"/>
    <cellStyle name="Процентный 2 7" xfId="302"/>
    <cellStyle name="Процентный 2 8" xfId="303"/>
    <cellStyle name="Процентный 2 9" xfId="304"/>
    <cellStyle name="Процентный 3" xfId="305"/>
    <cellStyle name="Процентный 4" xfId="306"/>
    <cellStyle name="Процентный 4 2" xfId="307"/>
    <cellStyle name="Связанная ячейка 2" xfId="308"/>
    <cellStyle name="Связанная ячейка 3" xfId="309"/>
    <cellStyle name="Стиль 1" xfId="310"/>
    <cellStyle name="Стиль 1 2" xfId="311"/>
    <cellStyle name="Стиль 1 3" xfId="312"/>
    <cellStyle name="Стиль 1 4" xfId="313"/>
    <cellStyle name="Стиль 1 5" xfId="314"/>
    <cellStyle name="Стиль 1 6" xfId="315"/>
    <cellStyle name="Стиль 1 7" xfId="316"/>
    <cellStyle name="Текст предупреждения 2" xfId="317"/>
    <cellStyle name="Текст предупреждения 3" xfId="318"/>
    <cellStyle name="Тысячи [0]_1.62" xfId="319"/>
    <cellStyle name="Тысячи_1.62" xfId="320"/>
    <cellStyle name="Финансовый 2" xfId="321"/>
    <cellStyle name="Финансовый 2 10" xfId="322"/>
    <cellStyle name="Финансовый 2 11" xfId="323"/>
    <cellStyle name="Финансовый 2 12" xfId="324"/>
    <cellStyle name="Финансовый 2 13" xfId="325"/>
    <cellStyle name="Финансовый 2 14" xfId="326"/>
    <cellStyle name="Финансовый 2 15" xfId="327"/>
    <cellStyle name="Финансовый 2 16" xfId="328"/>
    <cellStyle name="Финансовый 2 17" xfId="329"/>
    <cellStyle name="Финансовый 2 2" xfId="330"/>
    <cellStyle name="Финансовый 2 3" xfId="331"/>
    <cellStyle name="Финансовый 2 4" xfId="332"/>
    <cellStyle name="Финансовый 2 5" xfId="333"/>
    <cellStyle name="Финансовый 2 6" xfId="334"/>
    <cellStyle name="Финансовый 2 7" xfId="335"/>
    <cellStyle name="Финансовый 2 8" xfId="336"/>
    <cellStyle name="Финансовый 2 9" xfId="337"/>
    <cellStyle name="Финансовый 3" xfId="338"/>
    <cellStyle name="Финансовый 3 2" xfId="339"/>
    <cellStyle name="Финансовый 4" xfId="340"/>
    <cellStyle name="Финансовый 4 2" xfId="341"/>
    <cellStyle name="Финансовый 4 3" xfId="342"/>
    <cellStyle name="Финансовый 5" xfId="343"/>
    <cellStyle name="Финансовый 6" xfId="344"/>
    <cellStyle name="Финансовый 7" xfId="345"/>
    <cellStyle name="Хороший 2" xfId="346"/>
    <cellStyle name="Хороший 3" xfId="347"/>
    <cellStyle name="числовой" xfId="348"/>
    <cellStyle name="Ю" xfId="349"/>
    <cellStyle name="Ю-FreeSet_10" xfId="3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"/>
  <sheetViews>
    <sheetView tabSelected="1" topLeftCell="A13" zoomScale="77" zoomScaleNormal="77" workbookViewId="0">
      <selection activeCell="D1" sqref="D1:H1"/>
    </sheetView>
  </sheetViews>
  <sheetFormatPr defaultColWidth="8.85546875" defaultRowHeight="15"/>
  <cols>
    <col min="1" max="1" width="90" style="2" customWidth="1"/>
    <col min="2" max="2" width="8.42578125" style="2" customWidth="1"/>
    <col min="3" max="3" width="17" style="2" customWidth="1"/>
    <col min="4" max="4" width="15.42578125" style="2" customWidth="1"/>
    <col min="5" max="5" width="17.42578125" style="2" customWidth="1"/>
    <col min="6" max="6" width="23.85546875" style="2" customWidth="1"/>
    <col min="7" max="7" width="22" style="2" customWidth="1"/>
    <col min="8" max="8" width="15.140625" style="2" bestFit="1" customWidth="1"/>
    <col min="9" max="9" width="74.85546875" style="2" customWidth="1"/>
    <col min="10" max="16384" width="8.85546875" style="2"/>
  </cols>
  <sheetData>
    <row r="1" spans="1:9" ht="18.75">
      <c r="A1" s="1"/>
      <c r="B1" s="1"/>
      <c r="C1" s="1"/>
      <c r="D1" s="58" t="s">
        <v>212</v>
      </c>
      <c r="E1" s="58"/>
      <c r="F1" s="58"/>
      <c r="G1" s="58"/>
      <c r="H1" s="58"/>
      <c r="I1" s="1"/>
    </row>
    <row r="2" spans="1:9" ht="18.75">
      <c r="A2" s="1"/>
      <c r="B2" s="1"/>
      <c r="C2" s="1"/>
      <c r="D2" s="58" t="s">
        <v>0</v>
      </c>
      <c r="E2" s="58"/>
      <c r="F2" s="58"/>
      <c r="G2" s="58"/>
      <c r="H2" s="58"/>
      <c r="I2" s="1"/>
    </row>
    <row r="3" spans="1:9" ht="18.75">
      <c r="A3" s="1"/>
      <c r="B3" s="1"/>
      <c r="C3" s="1"/>
      <c r="D3" s="58" t="s">
        <v>1</v>
      </c>
      <c r="E3" s="58"/>
      <c r="F3" s="58"/>
      <c r="G3" s="58"/>
      <c r="H3" s="58"/>
      <c r="I3" s="1"/>
    </row>
    <row r="4" spans="1:9" ht="18.75">
      <c r="A4" s="3" t="s">
        <v>2</v>
      </c>
      <c r="B4" s="1"/>
      <c r="C4" s="1"/>
      <c r="D4" s="1"/>
      <c r="E4" s="1"/>
      <c r="F4" s="81" t="s">
        <v>3</v>
      </c>
      <c r="G4" s="81"/>
      <c r="H4" s="81"/>
      <c r="I4" s="81"/>
    </row>
    <row r="5" spans="1:9" ht="18.75">
      <c r="A5" s="4"/>
      <c r="B5" s="1"/>
      <c r="C5" s="1"/>
      <c r="D5" s="1"/>
      <c r="E5" s="1"/>
      <c r="F5" s="5" t="s">
        <v>208</v>
      </c>
      <c r="G5" s="5"/>
      <c r="H5" s="1"/>
      <c r="I5" s="1"/>
    </row>
    <row r="6" spans="1:9" ht="18.75">
      <c r="A6" s="4"/>
      <c r="B6" s="1"/>
      <c r="C6" s="1"/>
      <c r="D6" s="1"/>
      <c r="E6" s="1"/>
      <c r="F6" s="6" t="s">
        <v>209</v>
      </c>
      <c r="G6" s="6"/>
      <c r="H6" s="1"/>
      <c r="I6" s="1"/>
    </row>
    <row r="7" spans="1:9" ht="18.75">
      <c r="A7" s="4" t="s">
        <v>4</v>
      </c>
      <c r="B7" s="1"/>
      <c r="C7" s="1"/>
      <c r="D7" s="1"/>
      <c r="E7" s="1"/>
      <c r="F7" s="3" t="s">
        <v>210</v>
      </c>
      <c r="G7" s="6" t="s">
        <v>211</v>
      </c>
      <c r="H7" s="1"/>
      <c r="I7" s="1"/>
    </row>
    <row r="8" spans="1:9" ht="18.75">
      <c r="A8" s="3" t="s">
        <v>5</v>
      </c>
      <c r="B8" s="1"/>
      <c r="C8" s="1"/>
      <c r="D8" s="1"/>
      <c r="E8" s="1"/>
      <c r="F8" s="3"/>
      <c r="G8" s="1"/>
      <c r="H8" s="1"/>
      <c r="I8" s="1"/>
    </row>
    <row r="9" spans="1:9" ht="18.75">
      <c r="A9" s="1"/>
      <c r="B9" s="82"/>
      <c r="C9" s="82"/>
      <c r="D9" s="82"/>
      <c r="E9" s="1"/>
      <c r="F9" s="68" t="s">
        <v>6</v>
      </c>
      <c r="G9" s="68"/>
      <c r="H9" s="1"/>
      <c r="I9" s="1"/>
    </row>
    <row r="10" spans="1:9" ht="52.7" customHeight="1">
      <c r="A10" s="79" t="s">
        <v>197</v>
      </c>
      <c r="B10" s="77"/>
      <c r="C10" s="77"/>
      <c r="D10" s="77"/>
      <c r="E10" s="80"/>
      <c r="F10" s="7" t="s">
        <v>7</v>
      </c>
      <c r="G10" s="8" t="s">
        <v>8</v>
      </c>
      <c r="H10" s="1"/>
      <c r="I10" s="1"/>
    </row>
    <row r="11" spans="1:9" ht="30" customHeight="1">
      <c r="A11" s="79" t="s">
        <v>9</v>
      </c>
      <c r="B11" s="77"/>
      <c r="C11" s="77"/>
      <c r="D11" s="77"/>
      <c r="E11" s="80"/>
      <c r="F11" s="7" t="s">
        <v>10</v>
      </c>
      <c r="G11" s="9">
        <v>150</v>
      </c>
      <c r="H11" s="1"/>
      <c r="I11" s="1"/>
    </row>
    <row r="12" spans="1:9" ht="34.35" customHeight="1">
      <c r="A12" s="79" t="s">
        <v>11</v>
      </c>
      <c r="B12" s="77"/>
      <c r="C12" s="77"/>
      <c r="D12" s="77"/>
      <c r="E12" s="80"/>
      <c r="F12" s="7" t="s">
        <v>12</v>
      </c>
      <c r="G12" s="9">
        <v>6322200000</v>
      </c>
      <c r="H12" s="1"/>
      <c r="I12" s="1"/>
    </row>
    <row r="13" spans="1:9" ht="30.6" customHeight="1">
      <c r="A13" s="79" t="s">
        <v>13</v>
      </c>
      <c r="B13" s="77"/>
      <c r="C13" s="77"/>
      <c r="D13" s="77"/>
      <c r="E13" s="80"/>
      <c r="F13" s="7" t="s">
        <v>14</v>
      </c>
      <c r="G13" s="9">
        <v>25188364</v>
      </c>
      <c r="H13" s="1"/>
      <c r="I13" s="1"/>
    </row>
    <row r="14" spans="1:9" ht="30" customHeight="1">
      <c r="A14" s="79" t="s">
        <v>15</v>
      </c>
      <c r="B14" s="77"/>
      <c r="C14" s="77"/>
      <c r="D14" s="77"/>
      <c r="E14" s="80"/>
      <c r="F14" s="7" t="s">
        <v>16</v>
      </c>
      <c r="G14" s="9">
        <v>7184</v>
      </c>
      <c r="H14" s="1"/>
      <c r="I14" s="1"/>
    </row>
    <row r="15" spans="1:9" ht="27.6" customHeight="1">
      <c r="A15" s="79" t="s">
        <v>17</v>
      </c>
      <c r="B15" s="77"/>
      <c r="C15" s="77"/>
      <c r="D15" s="77"/>
      <c r="E15" s="80"/>
      <c r="F15" s="10" t="s">
        <v>18</v>
      </c>
      <c r="G15" s="9" t="s">
        <v>19</v>
      </c>
      <c r="H15" s="1"/>
      <c r="I15" s="1"/>
    </row>
    <row r="16" spans="1:9" ht="18.600000000000001" customHeight="1">
      <c r="A16" s="11" t="s">
        <v>20</v>
      </c>
      <c r="B16" s="77"/>
      <c r="C16" s="77"/>
      <c r="D16" s="77"/>
      <c r="E16" s="77" t="s">
        <v>21</v>
      </c>
      <c r="F16" s="78"/>
      <c r="G16" s="12"/>
      <c r="H16" s="1"/>
      <c r="I16" s="1"/>
    </row>
    <row r="17" spans="1:7" ht="18.75">
      <c r="A17" s="11" t="s">
        <v>22</v>
      </c>
      <c r="B17" s="77"/>
      <c r="C17" s="77"/>
      <c r="D17" s="77"/>
      <c r="E17" s="77" t="s">
        <v>23</v>
      </c>
      <c r="F17" s="78"/>
      <c r="G17" s="13"/>
    </row>
    <row r="18" spans="1:7" ht="39.75" customHeight="1">
      <c r="A18" s="11" t="s">
        <v>24</v>
      </c>
      <c r="B18" s="72"/>
      <c r="C18" s="72"/>
      <c r="D18" s="72"/>
      <c r="E18" s="14"/>
      <c r="F18" s="14"/>
      <c r="G18" s="15"/>
    </row>
    <row r="19" spans="1:7" ht="37.35" customHeight="1">
      <c r="A19" s="11" t="s">
        <v>11</v>
      </c>
      <c r="B19" s="72"/>
      <c r="C19" s="72"/>
      <c r="D19" s="72"/>
      <c r="E19" s="72"/>
      <c r="F19" s="6"/>
      <c r="G19" s="16"/>
    </row>
    <row r="20" spans="1:7" ht="25.7" customHeight="1">
      <c r="A20" s="11" t="s">
        <v>25</v>
      </c>
      <c r="B20" s="72"/>
      <c r="C20" s="72"/>
      <c r="D20" s="72"/>
      <c r="E20" s="14"/>
      <c r="F20" s="14"/>
      <c r="G20" s="15"/>
    </row>
    <row r="21" spans="1:7" ht="21" customHeight="1">
      <c r="A21" s="11" t="s">
        <v>26</v>
      </c>
      <c r="B21" s="72"/>
      <c r="C21" s="72"/>
      <c r="D21" s="72"/>
      <c r="E21" s="6"/>
      <c r="F21" s="6"/>
      <c r="G21" s="16"/>
    </row>
    <row r="22" spans="1:7" ht="18.75">
      <c r="A22" s="76" t="s">
        <v>27</v>
      </c>
      <c r="B22" s="76"/>
      <c r="C22" s="76"/>
      <c r="D22" s="76"/>
      <c r="E22" s="76"/>
      <c r="F22" s="76"/>
      <c r="G22" s="76"/>
    </row>
    <row r="23" spans="1:7" ht="18.75">
      <c r="A23" s="76" t="s">
        <v>28</v>
      </c>
      <c r="B23" s="76"/>
      <c r="C23" s="76"/>
      <c r="D23" s="76"/>
      <c r="E23" s="76"/>
      <c r="F23" s="76"/>
      <c r="G23" s="76"/>
    </row>
    <row r="24" spans="1:7" ht="18.75">
      <c r="A24" s="67" t="s">
        <v>198</v>
      </c>
      <c r="B24" s="67"/>
      <c r="C24" s="67"/>
      <c r="D24" s="67"/>
      <c r="E24" s="67"/>
      <c r="F24" s="67"/>
      <c r="G24" s="67"/>
    </row>
    <row r="25" spans="1:7" ht="18.75">
      <c r="A25" s="68" t="s">
        <v>29</v>
      </c>
      <c r="B25" s="69" t="s">
        <v>30</v>
      </c>
      <c r="C25" s="70" t="s">
        <v>31</v>
      </c>
      <c r="D25" s="71"/>
      <c r="E25" s="69" t="s">
        <v>32</v>
      </c>
      <c r="F25" s="69"/>
      <c r="G25" s="69"/>
    </row>
    <row r="26" spans="1:7" ht="37.5">
      <c r="A26" s="68"/>
      <c r="B26" s="69"/>
      <c r="C26" s="17" t="s">
        <v>33</v>
      </c>
      <c r="D26" s="17" t="s">
        <v>34</v>
      </c>
      <c r="E26" s="18" t="s">
        <v>35</v>
      </c>
      <c r="F26" s="18" t="s">
        <v>36</v>
      </c>
      <c r="G26" s="18" t="s">
        <v>37</v>
      </c>
    </row>
    <row r="27" spans="1:7" ht="18.75">
      <c r="A27" s="9">
        <v>1</v>
      </c>
      <c r="B27" s="12">
        <v>2</v>
      </c>
      <c r="C27" s="12">
        <v>3</v>
      </c>
      <c r="D27" s="12">
        <v>4</v>
      </c>
      <c r="E27" s="12">
        <v>6</v>
      </c>
      <c r="F27" s="12">
        <v>8</v>
      </c>
      <c r="G27" s="12">
        <v>9</v>
      </c>
    </row>
    <row r="28" spans="1:7" ht="18.75">
      <c r="A28" s="61" t="s">
        <v>38</v>
      </c>
      <c r="B28" s="61"/>
      <c r="C28" s="61"/>
      <c r="D28" s="61"/>
      <c r="E28" s="61"/>
      <c r="F28" s="61"/>
      <c r="G28" s="62"/>
    </row>
    <row r="29" spans="1:7" ht="18.75">
      <c r="A29" s="63" t="s">
        <v>39</v>
      </c>
      <c r="B29" s="63"/>
      <c r="C29" s="63"/>
      <c r="D29" s="63"/>
      <c r="E29" s="63"/>
      <c r="F29" s="63"/>
      <c r="G29" s="63"/>
    </row>
    <row r="30" spans="1:7" ht="39.75" customHeight="1">
      <c r="A30" s="19" t="s">
        <v>40</v>
      </c>
      <c r="B30" s="20" t="s">
        <v>41</v>
      </c>
      <c r="C30" s="21">
        <f>C31+C32+C33+C37+C34</f>
        <v>14829134.33</v>
      </c>
      <c r="D30" s="21">
        <f t="shared" ref="D30" si="0">D31+D32+D33+D34</f>
        <v>0</v>
      </c>
      <c r="E30" s="21">
        <f>E31+E32+E33+E37</f>
        <v>29314035</v>
      </c>
      <c r="F30" s="22">
        <f>F31+F32+F33+F34+F37</f>
        <v>19867629.390000001</v>
      </c>
      <c r="G30" s="23">
        <f>F30/E30*100</f>
        <v>67.775143851742001</v>
      </c>
    </row>
    <row r="31" spans="1:7" ht="35.450000000000003" customHeight="1">
      <c r="A31" s="24" t="s">
        <v>199</v>
      </c>
      <c r="B31" s="20" t="s">
        <v>42</v>
      </c>
      <c r="C31" s="25">
        <v>10351722</v>
      </c>
      <c r="D31" s="26"/>
      <c r="E31" s="27">
        <v>4589050</v>
      </c>
      <c r="F31" s="28">
        <v>4576579</v>
      </c>
      <c r="G31" s="23">
        <f t="shared" ref="G31:G92" si="1">F31/E31*100</f>
        <v>99.728244407883977</v>
      </c>
    </row>
    <row r="32" spans="1:7" ht="62.45" customHeight="1">
      <c r="A32" s="24" t="s">
        <v>200</v>
      </c>
      <c r="B32" s="20" t="s">
        <v>43</v>
      </c>
      <c r="C32" s="25">
        <v>4270309</v>
      </c>
      <c r="D32" s="26"/>
      <c r="E32" s="27">
        <v>14732892</v>
      </c>
      <c r="F32" s="28">
        <f>1801551+3636806.39</f>
        <v>5438357.3900000006</v>
      </c>
      <c r="G32" s="23">
        <f t="shared" si="1"/>
        <v>36.913033707163542</v>
      </c>
    </row>
    <row r="33" spans="1:9" ht="24.6" customHeight="1">
      <c r="A33" s="24" t="s">
        <v>44</v>
      </c>
      <c r="B33" s="20" t="s">
        <v>45</v>
      </c>
      <c r="C33" s="25">
        <v>152636.44</v>
      </c>
      <c r="D33" s="26"/>
      <c r="E33" s="27">
        <v>443123</v>
      </c>
      <c r="F33" s="28">
        <f>381982-3105.32+4963</f>
        <v>383839.68</v>
      </c>
      <c r="G33" s="23">
        <f t="shared" si="1"/>
        <v>86.621475301440015</v>
      </c>
      <c r="H33" s="29"/>
      <c r="I33" s="29"/>
    </row>
    <row r="34" spans="1:9" ht="42" customHeight="1">
      <c r="A34" s="19" t="s">
        <v>46</v>
      </c>
      <c r="B34" s="20" t="s">
        <v>47</v>
      </c>
      <c r="C34" s="25">
        <v>54466.89</v>
      </c>
      <c r="D34" s="26"/>
      <c r="E34" s="28">
        <f>E35+E36</f>
        <v>120486</v>
      </c>
      <c r="F34" s="28">
        <f>F35+F36</f>
        <v>93435.32</v>
      </c>
      <c r="G34" s="23">
        <f t="shared" si="1"/>
        <v>77.548694454127457</v>
      </c>
      <c r="H34" s="29"/>
      <c r="I34" s="29"/>
    </row>
    <row r="35" spans="1:9" ht="43.5" customHeight="1">
      <c r="A35" s="24" t="s">
        <v>48</v>
      </c>
      <c r="B35" s="20" t="s">
        <v>49</v>
      </c>
      <c r="C35" s="25">
        <v>3068.24</v>
      </c>
      <c r="D35" s="26"/>
      <c r="E35" s="28">
        <v>24000</v>
      </c>
      <c r="F35" s="28">
        <v>3105.32</v>
      </c>
      <c r="G35" s="23">
        <f t="shared" si="1"/>
        <v>12.938833333333333</v>
      </c>
      <c r="H35" s="29"/>
      <c r="I35" s="29"/>
    </row>
    <row r="36" spans="1:9" ht="53.25" customHeight="1">
      <c r="A36" s="24" t="s">
        <v>50</v>
      </c>
      <c r="B36" s="20" t="s">
        <v>51</v>
      </c>
      <c r="C36" s="25">
        <v>51398.65</v>
      </c>
      <c r="D36" s="26"/>
      <c r="E36" s="28">
        <v>96486</v>
      </c>
      <c r="F36" s="28">
        <v>90330</v>
      </c>
      <c r="G36" s="23">
        <f t="shared" si="1"/>
        <v>93.619799763696292</v>
      </c>
      <c r="H36" s="1"/>
      <c r="I36" s="1"/>
    </row>
    <row r="37" spans="1:9" ht="59.25" customHeight="1">
      <c r="A37" s="19" t="s">
        <v>201</v>
      </c>
      <c r="B37" s="20" t="s">
        <v>52</v>
      </c>
      <c r="C37" s="25"/>
      <c r="D37" s="26"/>
      <c r="E37" s="28">
        <v>9548970</v>
      </c>
      <c r="F37" s="28">
        <v>9375418</v>
      </c>
      <c r="G37" s="23">
        <f t="shared" si="1"/>
        <v>98.182505547718762</v>
      </c>
      <c r="H37" s="30"/>
      <c r="I37" s="30"/>
    </row>
    <row r="38" spans="1:9" ht="41.25" customHeight="1">
      <c r="A38" s="31" t="s">
        <v>53</v>
      </c>
      <c r="B38" s="8" t="s">
        <v>54</v>
      </c>
      <c r="C38" s="32">
        <v>10519252.33</v>
      </c>
      <c r="D38" s="33"/>
      <c r="E38" s="32">
        <f>E39+E40+E41+E52</f>
        <v>14945744</v>
      </c>
      <c r="F38" s="32">
        <f>F39+F40+F41+F52</f>
        <v>11122936.560000002</v>
      </c>
      <c r="G38" s="23">
        <f t="shared" si="1"/>
        <v>74.422100097526112</v>
      </c>
      <c r="H38" s="30"/>
      <c r="I38" s="30"/>
    </row>
    <row r="39" spans="1:9" ht="28.5" customHeight="1">
      <c r="A39" s="19" t="s">
        <v>55</v>
      </c>
      <c r="B39" s="20" t="s">
        <v>56</v>
      </c>
      <c r="C39" s="25">
        <v>5721750.0300000003</v>
      </c>
      <c r="D39" s="26"/>
      <c r="E39" s="28">
        <f>10626870-1400000</f>
        <v>9226870</v>
      </c>
      <c r="F39" s="28">
        <v>7032601</v>
      </c>
      <c r="G39" s="23">
        <f t="shared" si="1"/>
        <v>76.218706885433519</v>
      </c>
      <c r="H39" s="34"/>
      <c r="I39" s="30"/>
    </row>
    <row r="40" spans="1:9" ht="33.75" customHeight="1">
      <c r="A40" s="19" t="s">
        <v>57</v>
      </c>
      <c r="B40" s="20" t="s">
        <v>58</v>
      </c>
      <c r="C40" s="25">
        <v>1222651.1499999999</v>
      </c>
      <c r="D40" s="26"/>
      <c r="E40" s="28">
        <f>2319323-286000</f>
        <v>2033323</v>
      </c>
      <c r="F40" s="28">
        <v>1520911.87</v>
      </c>
      <c r="G40" s="23">
        <f t="shared" si="1"/>
        <v>74.799324553944459</v>
      </c>
      <c r="H40" s="34"/>
      <c r="I40" s="34"/>
    </row>
    <row r="41" spans="1:9" ht="40.5" customHeight="1">
      <c r="A41" s="19" t="s">
        <v>59</v>
      </c>
      <c r="B41" s="20" t="s">
        <v>60</v>
      </c>
      <c r="C41" s="25">
        <v>3381913.41</v>
      </c>
      <c r="D41" s="26"/>
      <c r="E41" s="28">
        <f>SUM(E42:E51)</f>
        <v>3358863</v>
      </c>
      <c r="F41" s="28">
        <f>SUM(F42:F51)</f>
        <v>2343857.4700000002</v>
      </c>
      <c r="G41" s="23">
        <f t="shared" si="1"/>
        <v>69.781276283075556</v>
      </c>
      <c r="H41" s="30"/>
      <c r="I41" s="34"/>
    </row>
    <row r="42" spans="1:9" ht="34.5" customHeight="1">
      <c r="A42" s="24" t="s">
        <v>61</v>
      </c>
      <c r="B42" s="20" t="s">
        <v>62</v>
      </c>
      <c r="C42" s="25">
        <v>390584.56</v>
      </c>
      <c r="D42" s="26"/>
      <c r="E42" s="28">
        <v>1158886</v>
      </c>
      <c r="F42" s="28">
        <v>621190.56999999995</v>
      </c>
      <c r="G42" s="23">
        <f t="shared" si="1"/>
        <v>53.602387982942233</v>
      </c>
      <c r="H42" s="30"/>
      <c r="I42" s="34"/>
    </row>
    <row r="43" spans="1:9" ht="25.5" customHeight="1">
      <c r="A43" s="24" t="s">
        <v>63</v>
      </c>
      <c r="B43" s="20" t="s">
        <v>64</v>
      </c>
      <c r="C43" s="25">
        <v>72430.06</v>
      </c>
      <c r="D43" s="26"/>
      <c r="E43" s="28">
        <v>172826</v>
      </c>
      <c r="F43" s="28">
        <v>22633.55</v>
      </c>
      <c r="G43" s="23">
        <f t="shared" si="1"/>
        <v>13.096148727622001</v>
      </c>
      <c r="H43" s="30"/>
      <c r="I43" s="34"/>
    </row>
    <row r="44" spans="1:9" ht="36.75" customHeight="1">
      <c r="A44" s="24" t="s">
        <v>65</v>
      </c>
      <c r="B44" s="20" t="s">
        <v>66</v>
      </c>
      <c r="C44" s="25">
        <v>306588</v>
      </c>
      <c r="D44" s="26"/>
      <c r="E44" s="28">
        <v>97836</v>
      </c>
      <c r="F44" s="28">
        <v>72787.45</v>
      </c>
      <c r="G44" s="23">
        <f t="shared" si="1"/>
        <v>74.397409951347143</v>
      </c>
      <c r="H44" s="30"/>
      <c r="I44" s="30"/>
    </row>
    <row r="45" spans="1:9" ht="42" customHeight="1">
      <c r="A45" s="24" t="s">
        <v>67</v>
      </c>
      <c r="B45" s="20" t="s">
        <v>68</v>
      </c>
      <c r="C45" s="25">
        <v>103033</v>
      </c>
      <c r="D45" s="26"/>
      <c r="E45" s="28">
        <v>96029</v>
      </c>
      <c r="F45" s="28">
        <v>16696</v>
      </c>
      <c r="G45" s="23">
        <f t="shared" si="1"/>
        <v>17.386414520613563</v>
      </c>
      <c r="H45" s="30"/>
      <c r="I45" s="30"/>
    </row>
    <row r="46" spans="1:9" ht="39" customHeight="1">
      <c r="A46" s="24" t="s">
        <v>69</v>
      </c>
      <c r="B46" s="20" t="s">
        <v>70</v>
      </c>
      <c r="C46" s="25">
        <v>116874</v>
      </c>
      <c r="D46" s="26"/>
      <c r="E46" s="28">
        <v>156955</v>
      </c>
      <c r="F46" s="28">
        <v>113247.63</v>
      </c>
      <c r="G46" s="23">
        <f t="shared" si="1"/>
        <v>72.152929183523938</v>
      </c>
      <c r="H46" s="30"/>
      <c r="I46" s="30"/>
    </row>
    <row r="47" spans="1:9" ht="37.5" customHeight="1">
      <c r="A47" s="24" t="s">
        <v>71</v>
      </c>
      <c r="B47" s="20" t="s">
        <v>72</v>
      </c>
      <c r="C47" s="25">
        <v>269862</v>
      </c>
      <c r="D47" s="26"/>
      <c r="E47" s="28">
        <v>79857</v>
      </c>
      <c r="F47" s="28">
        <v>30231.9</v>
      </c>
      <c r="G47" s="23">
        <f t="shared" si="1"/>
        <v>37.857545362335173</v>
      </c>
      <c r="H47" s="34"/>
      <c r="I47" s="30"/>
    </row>
    <row r="48" spans="1:9" ht="32.25" customHeight="1">
      <c r="A48" s="24" t="s">
        <v>73</v>
      </c>
      <c r="B48" s="20" t="s">
        <v>74</v>
      </c>
      <c r="C48" s="25">
        <v>1170587.94</v>
      </c>
      <c r="D48" s="26"/>
      <c r="E48" s="28">
        <v>1092401</v>
      </c>
      <c r="F48" s="28">
        <v>1092401</v>
      </c>
      <c r="G48" s="23">
        <f t="shared" si="1"/>
        <v>100</v>
      </c>
      <c r="H48" s="30"/>
      <c r="I48" s="30"/>
    </row>
    <row r="49" spans="1:9" ht="30.75" customHeight="1">
      <c r="A49" s="24" t="s">
        <v>75</v>
      </c>
      <c r="B49" s="20" t="s">
        <v>76</v>
      </c>
      <c r="C49" s="25">
        <v>341901.24000000005</v>
      </c>
      <c r="D49" s="26"/>
      <c r="E49" s="28">
        <v>311646</v>
      </c>
      <c r="F49" s="28">
        <v>211712.02</v>
      </c>
      <c r="G49" s="23">
        <f t="shared" si="1"/>
        <v>67.933495055287082</v>
      </c>
      <c r="H49" s="30"/>
      <c r="I49" s="30"/>
    </row>
    <row r="50" spans="1:9" ht="36" customHeight="1">
      <c r="A50" s="24" t="s">
        <v>77</v>
      </c>
      <c r="B50" s="20" t="s">
        <v>78</v>
      </c>
      <c r="C50" s="25">
        <v>159449.92000000001</v>
      </c>
      <c r="D50" s="26"/>
      <c r="E50" s="28">
        <v>174648</v>
      </c>
      <c r="F50" s="28">
        <v>144895.35</v>
      </c>
      <c r="G50" s="23">
        <f t="shared" si="1"/>
        <v>82.964219458568095</v>
      </c>
      <c r="H50" s="30"/>
      <c r="I50" s="30"/>
    </row>
    <row r="51" spans="1:9" ht="40.5" customHeight="1">
      <c r="A51" s="24" t="s">
        <v>202</v>
      </c>
      <c r="B51" s="20" t="s">
        <v>79</v>
      </c>
      <c r="C51" s="25">
        <v>450602.69</v>
      </c>
      <c r="D51" s="26"/>
      <c r="E51" s="28">
        <v>17779</v>
      </c>
      <c r="F51" s="28">
        <v>18062</v>
      </c>
      <c r="G51" s="23">
        <f t="shared" si="1"/>
        <v>101.59176556611733</v>
      </c>
      <c r="H51" s="30"/>
      <c r="I51" s="30"/>
    </row>
    <row r="52" spans="1:9" ht="40.5" customHeight="1">
      <c r="A52" s="19" t="s">
        <v>80</v>
      </c>
      <c r="B52" s="20" t="s">
        <v>81</v>
      </c>
      <c r="C52" s="25">
        <v>192937.74</v>
      </c>
      <c r="D52" s="26"/>
      <c r="E52" s="28">
        <f>SUM(E53:E66)</f>
        <v>326688</v>
      </c>
      <c r="F52" s="28">
        <f>SUM(F53:F67)</f>
        <v>225566.22</v>
      </c>
      <c r="G52" s="23">
        <f t="shared" si="1"/>
        <v>69.046374522480164</v>
      </c>
      <c r="H52" s="30"/>
      <c r="I52" s="30"/>
    </row>
    <row r="53" spans="1:9" ht="40.5" customHeight="1">
      <c r="A53" s="24" t="s">
        <v>82</v>
      </c>
      <c r="B53" s="20" t="s">
        <v>83</v>
      </c>
      <c r="C53" s="25">
        <v>6188</v>
      </c>
      <c r="D53" s="26"/>
      <c r="E53" s="28">
        <v>21680</v>
      </c>
      <c r="F53" s="28">
        <v>4612.8</v>
      </c>
      <c r="G53" s="23">
        <f t="shared" si="1"/>
        <v>21.276752767527675</v>
      </c>
      <c r="H53" s="30"/>
      <c r="I53" s="30"/>
    </row>
    <row r="54" spans="1:9" ht="44.25" customHeight="1">
      <c r="A54" s="24" t="s">
        <v>84</v>
      </c>
      <c r="B54" s="20" t="s">
        <v>85</v>
      </c>
      <c r="C54" s="25">
        <v>0</v>
      </c>
      <c r="D54" s="26"/>
      <c r="E54" s="28">
        <v>14205</v>
      </c>
      <c r="F54" s="28">
        <v>14205</v>
      </c>
      <c r="G54" s="23">
        <f t="shared" si="1"/>
        <v>100</v>
      </c>
      <c r="H54" s="34"/>
      <c r="I54" s="30"/>
    </row>
    <row r="55" spans="1:9" ht="39.75" customHeight="1">
      <c r="A55" s="24" t="s">
        <v>86</v>
      </c>
      <c r="B55" s="20" t="s">
        <v>87</v>
      </c>
      <c r="C55" s="25">
        <v>0</v>
      </c>
      <c r="D55" s="26"/>
      <c r="E55" s="28">
        <v>3020</v>
      </c>
      <c r="F55" s="28"/>
      <c r="G55" s="23">
        <f t="shared" si="1"/>
        <v>0</v>
      </c>
      <c r="H55" s="1"/>
      <c r="I55" s="1"/>
    </row>
    <row r="56" spans="1:9" ht="52.5" customHeight="1">
      <c r="A56" s="24" t="s">
        <v>88</v>
      </c>
      <c r="B56" s="20" t="s">
        <v>89</v>
      </c>
      <c r="C56" s="25">
        <v>22810</v>
      </c>
      <c r="D56" s="26"/>
      <c r="E56" s="28">
        <v>0</v>
      </c>
      <c r="F56" s="28"/>
      <c r="G56" s="23">
        <v>0</v>
      </c>
      <c r="H56" s="1"/>
      <c r="I56" s="1"/>
    </row>
    <row r="57" spans="1:9" ht="47.25" customHeight="1">
      <c r="A57" s="24" t="s">
        <v>90</v>
      </c>
      <c r="B57" s="20" t="s">
        <v>91</v>
      </c>
      <c r="C57" s="25">
        <v>3000</v>
      </c>
      <c r="D57" s="26"/>
      <c r="E57" s="28">
        <v>3300</v>
      </c>
      <c r="F57" s="28">
        <v>3300</v>
      </c>
      <c r="G57" s="23">
        <f t="shared" si="1"/>
        <v>100</v>
      </c>
      <c r="H57" s="1"/>
      <c r="I57" s="1"/>
    </row>
    <row r="58" spans="1:9" ht="46.5" customHeight="1">
      <c r="A58" s="24" t="s">
        <v>92</v>
      </c>
      <c r="B58" s="20" t="s">
        <v>93</v>
      </c>
      <c r="C58" s="25">
        <v>21600</v>
      </c>
      <c r="D58" s="26"/>
      <c r="E58" s="28">
        <f>30245-4472</f>
        <v>25773</v>
      </c>
      <c r="F58" s="28">
        <v>21600</v>
      </c>
      <c r="G58" s="23">
        <f t="shared" si="1"/>
        <v>83.808636945640785</v>
      </c>
      <c r="H58" s="1"/>
      <c r="I58" s="1"/>
    </row>
    <row r="59" spans="1:9" ht="55.5" customHeight="1">
      <c r="A59" s="24" t="s">
        <v>94</v>
      </c>
      <c r="B59" s="20" t="s">
        <v>95</v>
      </c>
      <c r="C59" s="25">
        <v>10599</v>
      </c>
      <c r="D59" s="26"/>
      <c r="E59" s="28">
        <v>11778</v>
      </c>
      <c r="F59" s="28">
        <v>11226.8</v>
      </c>
      <c r="G59" s="23">
        <f t="shared" si="1"/>
        <v>95.320088300220746</v>
      </c>
      <c r="H59" s="30"/>
      <c r="I59" s="35"/>
    </row>
    <row r="60" spans="1:9" ht="53.25" customHeight="1">
      <c r="A60" s="24" t="s">
        <v>96</v>
      </c>
      <c r="B60" s="20" t="s">
        <v>97</v>
      </c>
      <c r="C60" s="25">
        <v>4481</v>
      </c>
      <c r="D60" s="26"/>
      <c r="E60" s="28">
        <v>10478</v>
      </c>
      <c r="F60" s="28">
        <v>10477.94</v>
      </c>
      <c r="G60" s="23">
        <f t="shared" si="1"/>
        <v>99.999427371635818</v>
      </c>
      <c r="H60" s="30"/>
      <c r="I60" s="30"/>
    </row>
    <row r="61" spans="1:9" ht="42" customHeight="1">
      <c r="A61" s="24" t="s">
        <v>98</v>
      </c>
      <c r="B61" s="20" t="s">
        <v>99</v>
      </c>
      <c r="C61" s="25">
        <v>35738</v>
      </c>
      <c r="D61" s="26"/>
      <c r="E61" s="28">
        <v>0</v>
      </c>
      <c r="F61" s="28">
        <v>0</v>
      </c>
      <c r="G61" s="23">
        <v>0</v>
      </c>
      <c r="H61" s="30"/>
      <c r="I61" s="30"/>
    </row>
    <row r="62" spans="1:9" ht="45" customHeight="1">
      <c r="A62" s="24" t="s">
        <v>203</v>
      </c>
      <c r="B62" s="20" t="s">
        <v>100</v>
      </c>
      <c r="C62" s="25">
        <v>10105</v>
      </c>
      <c r="D62" s="26"/>
      <c r="E62" s="28">
        <f>4376-1173</f>
        <v>3203</v>
      </c>
      <c r="F62" s="28">
        <v>1500</v>
      </c>
      <c r="G62" s="23">
        <f t="shared" si="1"/>
        <v>46.831095847642835</v>
      </c>
      <c r="H62" s="30"/>
      <c r="I62" s="30"/>
    </row>
    <row r="63" spans="1:9" ht="45.75" customHeight="1">
      <c r="A63" s="24" t="s">
        <v>101</v>
      </c>
      <c r="B63" s="20" t="s">
        <v>102</v>
      </c>
      <c r="C63" s="25">
        <v>31435.74</v>
      </c>
      <c r="D63" s="26"/>
      <c r="E63" s="28">
        <v>36252</v>
      </c>
      <c r="F63" s="28">
        <v>36251.68</v>
      </c>
      <c r="G63" s="23">
        <f t="shared" si="1"/>
        <v>99.999117290080548</v>
      </c>
      <c r="H63" s="30"/>
      <c r="I63" s="30"/>
    </row>
    <row r="64" spans="1:9" ht="33.75" customHeight="1">
      <c r="A64" s="36" t="s">
        <v>204</v>
      </c>
      <c r="B64" s="20" t="s">
        <v>103</v>
      </c>
      <c r="C64" s="25">
        <v>17281</v>
      </c>
      <c r="D64" s="26"/>
      <c r="E64" s="28">
        <v>20000</v>
      </c>
      <c r="F64" s="28">
        <v>10630</v>
      </c>
      <c r="G64" s="23">
        <f t="shared" si="1"/>
        <v>53.15</v>
      </c>
      <c r="H64" s="30"/>
      <c r="I64" s="30"/>
    </row>
    <row r="65" spans="1:7" ht="38.25" customHeight="1">
      <c r="A65" s="24" t="s">
        <v>104</v>
      </c>
      <c r="B65" s="20" t="s">
        <v>105</v>
      </c>
      <c r="C65" s="25">
        <v>29700</v>
      </c>
      <c r="D65" s="26"/>
      <c r="E65" s="28">
        <f>135300-2873</f>
        <v>132427</v>
      </c>
      <c r="F65" s="28">
        <v>67190</v>
      </c>
      <c r="G65" s="23">
        <f t="shared" si="1"/>
        <v>50.737387390788889</v>
      </c>
    </row>
    <row r="66" spans="1:7" ht="18.75">
      <c r="A66" s="36" t="s">
        <v>205</v>
      </c>
      <c r="B66" s="20" t="s">
        <v>106</v>
      </c>
      <c r="C66" s="25"/>
      <c r="D66" s="26"/>
      <c r="E66" s="28">
        <v>44572</v>
      </c>
      <c r="F66" s="28">
        <f>43399+1173</f>
        <v>44572</v>
      </c>
      <c r="G66" s="23">
        <f t="shared" si="1"/>
        <v>100</v>
      </c>
    </row>
    <row r="67" spans="1:7" ht="18.75">
      <c r="A67" s="19"/>
      <c r="B67" s="20" t="s">
        <v>107</v>
      </c>
      <c r="C67" s="25"/>
      <c r="D67" s="26"/>
      <c r="E67" s="28"/>
      <c r="F67" s="28"/>
      <c r="G67" s="23"/>
    </row>
    <row r="68" spans="1:7" ht="27" customHeight="1">
      <c r="A68" s="19" t="s">
        <v>108</v>
      </c>
      <c r="B68" s="20" t="s">
        <v>109</v>
      </c>
      <c r="C68" s="25"/>
      <c r="D68" s="26"/>
      <c r="E68" s="28"/>
      <c r="F68" s="28">
        <v>249948</v>
      </c>
      <c r="G68" s="23"/>
    </row>
    <row r="69" spans="1:7" ht="27.75" customHeight="1">
      <c r="A69" s="37" t="s">
        <v>110</v>
      </c>
      <c r="B69" s="20" t="s">
        <v>111</v>
      </c>
      <c r="C69" s="25">
        <v>2269226</v>
      </c>
      <c r="D69" s="26"/>
      <c r="E69" s="28">
        <f>E71+E74+E75+E77</f>
        <v>1844623</v>
      </c>
      <c r="F69" s="28">
        <f>F71+F74+F75+F77</f>
        <v>1780231.39</v>
      </c>
      <c r="G69" s="23">
        <f t="shared" si="1"/>
        <v>96.509226546562616</v>
      </c>
    </row>
    <row r="70" spans="1:7" ht="47.25" customHeight="1">
      <c r="A70" s="19" t="s">
        <v>112</v>
      </c>
      <c r="B70" s="20" t="s">
        <v>113</v>
      </c>
      <c r="C70" s="25"/>
      <c r="D70" s="26"/>
      <c r="E70" s="28"/>
      <c r="F70" s="28"/>
      <c r="G70" s="23"/>
    </row>
    <row r="71" spans="1:7" ht="27" customHeight="1">
      <c r="A71" s="19" t="s">
        <v>59</v>
      </c>
      <c r="B71" s="20" t="s">
        <v>114</v>
      </c>
      <c r="C71" s="25">
        <v>24424</v>
      </c>
      <c r="D71" s="26"/>
      <c r="E71" s="28">
        <f>E72+E73</f>
        <v>23150</v>
      </c>
      <c r="F71" s="28">
        <f>F72+F73</f>
        <v>23150</v>
      </c>
      <c r="G71" s="23">
        <f t="shared" si="1"/>
        <v>100</v>
      </c>
    </row>
    <row r="72" spans="1:7" ht="37.5" customHeight="1">
      <c r="A72" s="24" t="s">
        <v>115</v>
      </c>
      <c r="B72" s="20" t="s">
        <v>116</v>
      </c>
      <c r="C72" s="25">
        <v>24424</v>
      </c>
      <c r="D72" s="26"/>
      <c r="E72" s="28">
        <v>23150</v>
      </c>
      <c r="F72" s="28">
        <v>23150</v>
      </c>
      <c r="G72" s="23">
        <f t="shared" si="1"/>
        <v>100</v>
      </c>
    </row>
    <row r="73" spans="1:7" ht="41.25" customHeight="1">
      <c r="A73" s="24" t="s">
        <v>117</v>
      </c>
      <c r="B73" s="20" t="s">
        <v>118</v>
      </c>
      <c r="C73" s="25"/>
      <c r="D73" s="26"/>
      <c r="E73" s="28">
        <v>0</v>
      </c>
      <c r="F73" s="28"/>
      <c r="G73" s="23">
        <v>0</v>
      </c>
    </row>
    <row r="74" spans="1:7" ht="36" customHeight="1">
      <c r="A74" s="19" t="s">
        <v>55</v>
      </c>
      <c r="B74" s="20" t="s">
        <v>119</v>
      </c>
      <c r="C74" s="25">
        <v>1720948</v>
      </c>
      <c r="D74" s="26"/>
      <c r="E74" s="28">
        <v>1400000</v>
      </c>
      <c r="F74" s="28">
        <v>1390452</v>
      </c>
      <c r="G74" s="23">
        <f t="shared" si="1"/>
        <v>99.317999999999998</v>
      </c>
    </row>
    <row r="75" spans="1:7" ht="40.5" customHeight="1">
      <c r="A75" s="19" t="s">
        <v>57</v>
      </c>
      <c r="B75" s="20" t="s">
        <v>120</v>
      </c>
      <c r="C75" s="25">
        <v>378608</v>
      </c>
      <c r="D75" s="26"/>
      <c r="E75" s="28">
        <v>286000</v>
      </c>
      <c r="F75" s="28">
        <v>285808</v>
      </c>
      <c r="G75" s="23">
        <f t="shared" si="1"/>
        <v>99.932867132867131</v>
      </c>
    </row>
    <row r="76" spans="1:7" ht="36.75" customHeight="1">
      <c r="A76" s="19" t="s">
        <v>108</v>
      </c>
      <c r="B76" s="20" t="s">
        <v>121</v>
      </c>
      <c r="C76" s="38">
        <v>226634.62</v>
      </c>
      <c r="D76" s="26"/>
      <c r="E76" s="26"/>
      <c r="F76" s="39"/>
      <c r="G76" s="23">
        <v>0</v>
      </c>
    </row>
    <row r="77" spans="1:7" ht="33" customHeight="1">
      <c r="A77" s="19" t="s">
        <v>80</v>
      </c>
      <c r="B77" s="20" t="s">
        <v>122</v>
      </c>
      <c r="C77" s="25">
        <v>145246</v>
      </c>
      <c r="D77" s="26"/>
      <c r="E77" s="28">
        <f>SUM(E78:E85)</f>
        <v>135473</v>
      </c>
      <c r="F77" s="28">
        <f>SUM(F78:F85)</f>
        <v>80821.39</v>
      </c>
      <c r="G77" s="23">
        <f t="shared" si="1"/>
        <v>59.6586699932828</v>
      </c>
    </row>
    <row r="78" spans="1:7" ht="38.25" customHeight="1">
      <c r="A78" s="24" t="s">
        <v>84</v>
      </c>
      <c r="B78" s="20" t="s">
        <v>123</v>
      </c>
      <c r="C78" s="25">
        <v>29257</v>
      </c>
      <c r="D78" s="26"/>
      <c r="E78" s="28">
        <v>14126</v>
      </c>
      <c r="F78" s="28">
        <v>14126</v>
      </c>
      <c r="G78" s="23">
        <f t="shared" si="1"/>
        <v>100</v>
      </c>
    </row>
    <row r="79" spans="1:7" ht="39" customHeight="1">
      <c r="A79" s="24" t="s">
        <v>86</v>
      </c>
      <c r="B79" s="20" t="s">
        <v>124</v>
      </c>
      <c r="C79" s="25">
        <v>9801</v>
      </c>
      <c r="D79" s="26"/>
      <c r="E79" s="28">
        <v>16000</v>
      </c>
      <c r="F79" s="28">
        <v>15600</v>
      </c>
      <c r="G79" s="23">
        <f t="shared" si="1"/>
        <v>97.5</v>
      </c>
    </row>
    <row r="80" spans="1:7" ht="42" customHeight="1">
      <c r="A80" s="24" t="s">
        <v>125</v>
      </c>
      <c r="B80" s="20" t="s">
        <v>126</v>
      </c>
      <c r="C80" s="25">
        <v>3700</v>
      </c>
      <c r="D80" s="26"/>
      <c r="E80" s="28">
        <v>1100</v>
      </c>
      <c r="F80" s="28">
        <v>1100</v>
      </c>
      <c r="G80" s="23">
        <f t="shared" si="1"/>
        <v>100</v>
      </c>
    </row>
    <row r="81" spans="1:9" ht="45.75" customHeight="1">
      <c r="A81" s="24" t="s">
        <v>104</v>
      </c>
      <c r="B81" s="20" t="s">
        <v>127</v>
      </c>
      <c r="C81" s="25">
        <v>65799</v>
      </c>
      <c r="D81" s="26"/>
      <c r="E81" s="28">
        <f>78146-2364</f>
        <v>75782</v>
      </c>
      <c r="F81" s="28">
        <v>25652</v>
      </c>
      <c r="G81" s="23">
        <f t="shared" si="1"/>
        <v>33.849726848064179</v>
      </c>
      <c r="H81" s="30"/>
      <c r="I81" s="30"/>
    </row>
    <row r="82" spans="1:9" ht="35.25" customHeight="1">
      <c r="A82" s="24" t="s">
        <v>132</v>
      </c>
      <c r="B82" s="20" t="s">
        <v>128</v>
      </c>
      <c r="C82" s="25">
        <v>846</v>
      </c>
      <c r="D82" s="26"/>
      <c r="E82" s="28">
        <v>1350</v>
      </c>
      <c r="F82" s="28">
        <v>1254</v>
      </c>
      <c r="G82" s="23">
        <f t="shared" si="1"/>
        <v>92.888888888888886</v>
      </c>
      <c r="H82" s="30"/>
      <c r="I82" s="30"/>
    </row>
    <row r="83" spans="1:9" ht="68.25" customHeight="1">
      <c r="A83" s="36" t="s">
        <v>206</v>
      </c>
      <c r="B83" s="20" t="s">
        <v>129</v>
      </c>
      <c r="C83" s="25">
        <v>7570</v>
      </c>
      <c r="D83" s="26"/>
      <c r="E83" s="28">
        <v>11405</v>
      </c>
      <c r="F83" s="28">
        <v>7380</v>
      </c>
      <c r="G83" s="23">
        <f t="shared" si="1"/>
        <v>64.708461201227536</v>
      </c>
      <c r="H83" s="30"/>
      <c r="I83" s="30"/>
    </row>
    <row r="84" spans="1:9" ht="36" customHeight="1">
      <c r="A84" s="24" t="s">
        <v>130</v>
      </c>
      <c r="B84" s="20" t="s">
        <v>131</v>
      </c>
      <c r="C84" s="25">
        <v>9213</v>
      </c>
      <c r="D84" s="26"/>
      <c r="E84" s="40">
        <v>13146</v>
      </c>
      <c r="F84" s="28">
        <v>13146</v>
      </c>
      <c r="G84" s="23">
        <f t="shared" si="1"/>
        <v>100</v>
      </c>
      <c r="H84" s="30"/>
      <c r="I84" s="30"/>
    </row>
    <row r="85" spans="1:9" ht="33" customHeight="1">
      <c r="A85" s="24" t="s">
        <v>207</v>
      </c>
      <c r="B85" s="20" t="s">
        <v>133</v>
      </c>
      <c r="C85" s="25">
        <v>19060</v>
      </c>
      <c r="D85" s="26"/>
      <c r="E85" s="40">
        <v>2564</v>
      </c>
      <c r="F85" s="28">
        <f>2343.89+19.5+200</f>
        <v>2563.39</v>
      </c>
      <c r="G85" s="23">
        <f t="shared" si="1"/>
        <v>99.976209048361937</v>
      </c>
      <c r="H85" s="30"/>
      <c r="I85" s="30"/>
    </row>
    <row r="86" spans="1:9" ht="18.75">
      <c r="A86" s="64" t="s">
        <v>134</v>
      </c>
      <c r="B86" s="65"/>
      <c r="C86" s="65"/>
      <c r="D86" s="65"/>
      <c r="E86" s="65"/>
      <c r="F86" s="65"/>
      <c r="G86" s="66"/>
      <c r="H86" s="30"/>
      <c r="I86" s="30"/>
    </row>
    <row r="87" spans="1:9" ht="31.5" customHeight="1">
      <c r="A87" s="19" t="s">
        <v>135</v>
      </c>
      <c r="B87" s="20" t="s">
        <v>136</v>
      </c>
      <c r="C87" s="26">
        <v>3406337.41</v>
      </c>
      <c r="D87" s="26"/>
      <c r="E87" s="22">
        <f>E41+E71</f>
        <v>3382013</v>
      </c>
      <c r="F87" s="22">
        <f>F41+F71</f>
        <v>2367007.4700000002</v>
      </c>
      <c r="G87" s="23">
        <f t="shared" si="1"/>
        <v>69.98812452820259</v>
      </c>
      <c r="H87" s="30"/>
      <c r="I87" s="30"/>
    </row>
    <row r="88" spans="1:9" ht="42" customHeight="1">
      <c r="A88" s="19" t="s">
        <v>55</v>
      </c>
      <c r="B88" s="20" t="s">
        <v>137</v>
      </c>
      <c r="C88" s="26">
        <v>7442698.0300000003</v>
      </c>
      <c r="D88" s="26"/>
      <c r="E88" s="22">
        <f>E39+E74</f>
        <v>10626870</v>
      </c>
      <c r="F88" s="22">
        <f>F39+F74</f>
        <v>8423053</v>
      </c>
      <c r="G88" s="23">
        <f t="shared" si="1"/>
        <v>79.261842856833667</v>
      </c>
      <c r="H88" s="30"/>
      <c r="I88" s="30"/>
    </row>
    <row r="89" spans="1:9" ht="39.75" customHeight="1">
      <c r="A89" s="19" t="s">
        <v>57</v>
      </c>
      <c r="B89" s="20" t="s">
        <v>138</v>
      </c>
      <c r="C89" s="26">
        <v>1601259.15</v>
      </c>
      <c r="D89" s="26"/>
      <c r="E89" s="22">
        <f>E40+E75</f>
        <v>2319323</v>
      </c>
      <c r="F89" s="22">
        <f>F40+F75</f>
        <v>1806719.87</v>
      </c>
      <c r="G89" s="23">
        <f t="shared" si="1"/>
        <v>77.898588079366277</v>
      </c>
      <c r="H89" s="30"/>
      <c r="I89" s="30"/>
    </row>
    <row r="90" spans="1:9" ht="18.75">
      <c r="A90" s="19" t="s">
        <v>139</v>
      </c>
      <c r="B90" s="20" t="s">
        <v>140</v>
      </c>
      <c r="C90" s="38">
        <v>226634.62</v>
      </c>
      <c r="D90" s="26"/>
      <c r="E90" s="22"/>
      <c r="F90" s="22">
        <v>249948</v>
      </c>
      <c r="G90" s="23"/>
      <c r="H90" s="30"/>
      <c r="I90" s="30"/>
    </row>
    <row r="91" spans="1:9" ht="40.5" customHeight="1">
      <c r="A91" s="19" t="s">
        <v>141</v>
      </c>
      <c r="B91" s="20" t="s">
        <v>142</v>
      </c>
      <c r="C91" s="26">
        <v>338183.74</v>
      </c>
      <c r="D91" s="26"/>
      <c r="E91" s="22">
        <f>E52+E77</f>
        <v>462161</v>
      </c>
      <c r="F91" s="22">
        <f>F52+F77</f>
        <v>306387.61</v>
      </c>
      <c r="G91" s="23">
        <f t="shared" si="1"/>
        <v>66.294561851822195</v>
      </c>
      <c r="H91" s="30"/>
      <c r="I91" s="30"/>
    </row>
    <row r="92" spans="1:9" ht="37.5" customHeight="1">
      <c r="A92" s="19" t="s">
        <v>143</v>
      </c>
      <c r="B92" s="20" t="s">
        <v>144</v>
      </c>
      <c r="C92" s="26">
        <v>12788478.330000002</v>
      </c>
      <c r="D92" s="26"/>
      <c r="E92" s="22">
        <f>E87+E88+E89+E91</f>
        <v>16790367</v>
      </c>
      <c r="F92" s="22">
        <f>F87+F88+F89+F91</f>
        <v>12903167.949999999</v>
      </c>
      <c r="G92" s="23">
        <f t="shared" si="1"/>
        <v>76.848635589680669</v>
      </c>
      <c r="H92" s="30"/>
      <c r="I92" s="30"/>
    </row>
    <row r="93" spans="1:9" ht="18.75">
      <c r="A93" s="64" t="s">
        <v>145</v>
      </c>
      <c r="B93" s="65"/>
      <c r="C93" s="65"/>
      <c r="D93" s="65"/>
      <c r="E93" s="65"/>
      <c r="F93" s="65"/>
      <c r="G93" s="66"/>
      <c r="H93" s="30"/>
      <c r="I93" s="30"/>
    </row>
    <row r="94" spans="1:9" ht="31.5" customHeight="1">
      <c r="A94" s="19" t="s">
        <v>146</v>
      </c>
      <c r="B94" s="20" t="s">
        <v>147</v>
      </c>
      <c r="C94" s="38">
        <v>0</v>
      </c>
      <c r="D94" s="26"/>
      <c r="E94" s="26"/>
      <c r="F94" s="38">
        <v>0</v>
      </c>
      <c r="G94" s="23"/>
      <c r="H94" s="30"/>
      <c r="I94" s="30"/>
    </row>
    <row r="95" spans="1:9" ht="63" customHeight="1">
      <c r="A95" s="19" t="s">
        <v>148</v>
      </c>
      <c r="B95" s="20" t="s">
        <v>149</v>
      </c>
      <c r="C95" s="38"/>
      <c r="D95" s="26"/>
      <c r="E95" s="26"/>
      <c r="F95" s="38"/>
      <c r="G95" s="23"/>
      <c r="H95" s="30"/>
      <c r="I95" s="30"/>
    </row>
    <row r="96" spans="1:9" ht="33" customHeight="1">
      <c r="A96" s="41" t="s">
        <v>150</v>
      </c>
      <c r="B96" s="20" t="s">
        <v>151</v>
      </c>
      <c r="C96" s="26">
        <v>1999128</v>
      </c>
      <c r="D96" s="42"/>
      <c r="E96" s="21">
        <f>E97+E98+E99+E100+E101+E102</f>
        <v>12502748</v>
      </c>
      <c r="F96" s="22">
        <f>F97+F98+F99+F100+F101+F102</f>
        <v>3672506.39</v>
      </c>
      <c r="G96" s="23">
        <f t="shared" ref="G96:G103" si="2">F96/E96*100</f>
        <v>29.373593629176565</v>
      </c>
      <c r="H96" s="30"/>
      <c r="I96" s="35"/>
    </row>
    <row r="97" spans="1:7" ht="25.5" customHeight="1">
      <c r="A97" s="19" t="s">
        <v>152</v>
      </c>
      <c r="B97" s="20" t="s">
        <v>153</v>
      </c>
      <c r="C97" s="38"/>
      <c r="D97" s="26"/>
      <c r="E97" s="26"/>
      <c r="F97" s="38"/>
      <c r="G97" s="23">
        <v>0</v>
      </c>
    </row>
    <row r="98" spans="1:7" ht="24.75" customHeight="1">
      <c r="A98" s="19" t="s">
        <v>154</v>
      </c>
      <c r="B98" s="20" t="s">
        <v>155</v>
      </c>
      <c r="C98" s="38">
        <v>101660</v>
      </c>
      <c r="D98" s="26"/>
      <c r="E98" s="26">
        <v>240700</v>
      </c>
      <c r="F98" s="28">
        <v>155300</v>
      </c>
      <c r="G98" s="23">
        <f t="shared" si="2"/>
        <v>64.520149563772335</v>
      </c>
    </row>
    <row r="99" spans="1:7" ht="41.25" customHeight="1">
      <c r="A99" s="19" t="s">
        <v>156</v>
      </c>
      <c r="B99" s="20" t="s">
        <v>157</v>
      </c>
      <c r="C99" s="38"/>
      <c r="D99" s="26"/>
      <c r="E99" s="26"/>
      <c r="F99" s="38"/>
      <c r="G99" s="23">
        <v>0</v>
      </c>
    </row>
    <row r="100" spans="1:7" ht="37.5" customHeight="1">
      <c r="A100" s="19" t="s">
        <v>158</v>
      </c>
      <c r="B100" s="20" t="s">
        <v>159</v>
      </c>
      <c r="C100" s="38"/>
      <c r="D100" s="26"/>
      <c r="E100" s="26"/>
      <c r="F100" s="38"/>
      <c r="G100" s="23">
        <v>0</v>
      </c>
    </row>
    <row r="101" spans="1:7" ht="47.25" customHeight="1">
      <c r="A101" s="19" t="s">
        <v>160</v>
      </c>
      <c r="B101" s="20" t="s">
        <v>161</v>
      </c>
      <c r="C101" s="38"/>
      <c r="D101" s="26"/>
      <c r="E101" s="26"/>
      <c r="F101" s="38"/>
      <c r="G101" s="23">
        <v>0</v>
      </c>
    </row>
    <row r="102" spans="1:7" ht="33.75" customHeight="1">
      <c r="A102" s="19" t="s">
        <v>162</v>
      </c>
      <c r="B102" s="20" t="s">
        <v>163</v>
      </c>
      <c r="C102" s="38">
        <v>1897468</v>
      </c>
      <c r="D102" s="26"/>
      <c r="E102" s="21">
        <f>E103</f>
        <v>12262048</v>
      </c>
      <c r="F102" s="22">
        <f>F103</f>
        <v>3517206.39</v>
      </c>
      <c r="G102" s="23">
        <f t="shared" si="2"/>
        <v>28.683678207751267</v>
      </c>
    </row>
    <row r="103" spans="1:7" ht="43.5" customHeight="1">
      <c r="A103" s="19" t="s">
        <v>164</v>
      </c>
      <c r="B103" s="20" t="s">
        <v>165</v>
      </c>
      <c r="C103" s="38">
        <v>1897468</v>
      </c>
      <c r="D103" s="26"/>
      <c r="E103" s="26">
        <v>12262048</v>
      </c>
      <c r="F103" s="28">
        <f>3441336.52+75869.87</f>
        <v>3517206.39</v>
      </c>
      <c r="G103" s="23">
        <f t="shared" si="2"/>
        <v>28.683678207751267</v>
      </c>
    </row>
    <row r="104" spans="1:7" ht="18.75">
      <c r="A104" s="64" t="s">
        <v>166</v>
      </c>
      <c r="B104" s="65"/>
      <c r="C104" s="65"/>
      <c r="D104" s="65"/>
      <c r="E104" s="65"/>
      <c r="F104" s="65"/>
      <c r="G104" s="66"/>
    </row>
    <row r="105" spans="1:7" ht="33.75" customHeight="1">
      <c r="A105" s="19" t="s">
        <v>167</v>
      </c>
      <c r="B105" s="20" t="s">
        <v>168</v>
      </c>
      <c r="C105" s="26">
        <v>0</v>
      </c>
      <c r="D105" s="26">
        <v>0</v>
      </c>
      <c r="E105" s="21">
        <v>0</v>
      </c>
      <c r="F105" s="21">
        <v>0</v>
      </c>
      <c r="G105" s="23"/>
    </row>
    <row r="106" spans="1:7" ht="18.75">
      <c r="A106" s="24" t="s">
        <v>169</v>
      </c>
      <c r="B106" s="20" t="s">
        <v>170</v>
      </c>
      <c r="C106" s="26"/>
      <c r="D106" s="26"/>
      <c r="E106" s="38"/>
      <c r="F106" s="38"/>
      <c r="G106" s="23"/>
    </row>
    <row r="107" spans="1:7" ht="18.75">
      <c r="A107" s="24" t="s">
        <v>171</v>
      </c>
      <c r="B107" s="20" t="s">
        <v>172</v>
      </c>
      <c r="C107" s="26"/>
      <c r="D107" s="26"/>
      <c r="E107" s="38"/>
      <c r="F107" s="38"/>
      <c r="G107" s="23"/>
    </row>
    <row r="108" spans="1:7" ht="18.75">
      <c r="A108" s="24" t="s">
        <v>173</v>
      </c>
      <c r="B108" s="20" t="s">
        <v>174</v>
      </c>
      <c r="C108" s="26"/>
      <c r="D108" s="26"/>
      <c r="E108" s="38"/>
      <c r="F108" s="38"/>
      <c r="G108" s="23"/>
    </row>
    <row r="109" spans="1:7" ht="47.25" customHeight="1">
      <c r="A109" s="19" t="s">
        <v>175</v>
      </c>
      <c r="B109" s="20" t="s">
        <v>176</v>
      </c>
      <c r="C109" s="26"/>
      <c r="D109" s="26"/>
      <c r="E109" s="38"/>
      <c r="F109" s="38"/>
      <c r="G109" s="23"/>
    </row>
    <row r="110" spans="1:7" ht="43.5" customHeight="1">
      <c r="A110" s="19" t="s">
        <v>177</v>
      </c>
      <c r="B110" s="20" t="s">
        <v>178</v>
      </c>
      <c r="C110" s="26">
        <v>0</v>
      </c>
      <c r="D110" s="26">
        <v>0</v>
      </c>
      <c r="E110" s="38">
        <v>0</v>
      </c>
      <c r="F110" s="38">
        <v>0</v>
      </c>
      <c r="G110" s="23"/>
    </row>
    <row r="111" spans="1:7" ht="18.75">
      <c r="A111" s="24" t="s">
        <v>169</v>
      </c>
      <c r="B111" s="20" t="s">
        <v>179</v>
      </c>
      <c r="C111" s="26"/>
      <c r="D111" s="26"/>
      <c r="E111" s="38"/>
      <c r="F111" s="38"/>
      <c r="G111" s="23"/>
    </row>
    <row r="112" spans="1:7" ht="18.75">
      <c r="A112" s="24" t="s">
        <v>171</v>
      </c>
      <c r="B112" s="20" t="s">
        <v>180</v>
      </c>
      <c r="C112" s="26"/>
      <c r="D112" s="26"/>
      <c r="E112" s="38"/>
      <c r="F112" s="38"/>
      <c r="G112" s="23"/>
    </row>
    <row r="113" spans="1:9" ht="18.75">
      <c r="A113" s="24" t="s">
        <v>173</v>
      </c>
      <c r="B113" s="20" t="s">
        <v>181</v>
      </c>
      <c r="C113" s="26"/>
      <c r="D113" s="26"/>
      <c r="E113" s="38"/>
      <c r="F113" s="38"/>
      <c r="G113" s="23"/>
    </row>
    <row r="114" spans="1:9" ht="39.75" customHeight="1">
      <c r="A114" s="19" t="s">
        <v>182</v>
      </c>
      <c r="B114" s="20" t="s">
        <v>183</v>
      </c>
      <c r="C114" s="26"/>
      <c r="D114" s="26"/>
      <c r="E114" s="38"/>
      <c r="F114" s="38"/>
      <c r="G114" s="23"/>
    </row>
    <row r="115" spans="1:9" ht="39" customHeight="1">
      <c r="A115" s="31" t="s">
        <v>184</v>
      </c>
      <c r="B115" s="8" t="s">
        <v>185</v>
      </c>
      <c r="C115" s="43">
        <v>14829134.33</v>
      </c>
      <c r="D115" s="43">
        <v>0</v>
      </c>
      <c r="E115" s="21">
        <f>E30</f>
        <v>29314035</v>
      </c>
      <c r="F115" s="22">
        <f>F30</f>
        <v>19867629.390000001</v>
      </c>
      <c r="G115" s="23"/>
    </row>
    <row r="116" spans="1:9" ht="31.5" customHeight="1">
      <c r="A116" s="31" t="s">
        <v>186</v>
      </c>
      <c r="B116" s="8" t="s">
        <v>187</v>
      </c>
      <c r="C116" s="43">
        <v>14787606.330000002</v>
      </c>
      <c r="D116" s="43">
        <v>0</v>
      </c>
      <c r="E116" s="21">
        <f>E92+E96</f>
        <v>29293115</v>
      </c>
      <c r="F116" s="22">
        <f>F92+F96</f>
        <v>16575674.34</v>
      </c>
      <c r="G116" s="23"/>
      <c r="I116" s="44">
        <f>16575674.54-F116</f>
        <v>0.19999999925494194</v>
      </c>
    </row>
    <row r="117" spans="1:9" ht="38.25" customHeight="1">
      <c r="A117" s="45" t="s">
        <v>188</v>
      </c>
      <c r="B117" s="8" t="s">
        <v>189</v>
      </c>
      <c r="C117" s="46">
        <v>41527.999999998137</v>
      </c>
      <c r="D117" s="33"/>
      <c r="E117" s="21"/>
      <c r="F117" s="22">
        <f>F115-F116+C117</f>
        <v>3333483.0499999989</v>
      </c>
      <c r="G117" s="47"/>
    </row>
    <row r="118" spans="1:9" ht="53.25" customHeight="1">
      <c r="A118" s="48" t="s">
        <v>190</v>
      </c>
      <c r="B118" s="49"/>
      <c r="C118" s="50"/>
      <c r="D118" s="50"/>
      <c r="E118" s="50"/>
      <c r="F118" s="50"/>
      <c r="G118" s="50"/>
    </row>
    <row r="119" spans="1:9" ht="18.75">
      <c r="A119" s="48"/>
      <c r="B119" s="1"/>
      <c r="C119" s="51"/>
      <c r="D119" s="52"/>
      <c r="E119" s="52"/>
      <c r="F119" s="52"/>
      <c r="G119" s="52"/>
    </row>
    <row r="120" spans="1:9" ht="18.75">
      <c r="A120" s="53" t="s">
        <v>191</v>
      </c>
      <c r="B120" s="49"/>
      <c r="C120" s="59" t="s">
        <v>192</v>
      </c>
      <c r="D120" s="59"/>
      <c r="E120" s="54"/>
      <c r="F120" s="60" t="s">
        <v>193</v>
      </c>
      <c r="G120" s="60"/>
    </row>
    <row r="121" spans="1:9" ht="18.75">
      <c r="A121" s="55"/>
      <c r="B121" s="3"/>
      <c r="C121" s="74" t="s">
        <v>194</v>
      </c>
      <c r="D121" s="74"/>
      <c r="E121" s="56"/>
      <c r="F121" s="75"/>
      <c r="G121" s="75"/>
    </row>
    <row r="122" spans="1:9" ht="18.75">
      <c r="A122" s="53" t="s">
        <v>195</v>
      </c>
      <c r="B122" s="49"/>
      <c r="C122" s="59" t="s">
        <v>192</v>
      </c>
      <c r="D122" s="59"/>
      <c r="E122" s="54"/>
      <c r="F122" s="60" t="s">
        <v>196</v>
      </c>
      <c r="G122" s="60"/>
    </row>
    <row r="123" spans="1:9" ht="18.75">
      <c r="A123" s="55"/>
      <c r="B123" s="3"/>
      <c r="C123" s="74" t="s">
        <v>194</v>
      </c>
      <c r="D123" s="74"/>
      <c r="E123" s="56"/>
      <c r="F123" s="75"/>
      <c r="G123" s="75"/>
    </row>
    <row r="124" spans="1:9" ht="18.75">
      <c r="A124" s="73"/>
      <c r="B124" s="73"/>
      <c r="C124" s="73"/>
      <c r="D124" s="73"/>
      <c r="E124" s="73"/>
      <c r="F124" s="73"/>
      <c r="G124" s="52"/>
    </row>
    <row r="125" spans="1:9" ht="18.75">
      <c r="A125" s="48"/>
      <c r="B125" s="1"/>
      <c r="C125" s="51"/>
      <c r="D125" s="52"/>
      <c r="E125" s="52"/>
      <c r="F125" s="52"/>
      <c r="G125" s="52"/>
    </row>
    <row r="126" spans="1:9" ht="18.75">
      <c r="A126" s="48"/>
      <c r="B126" s="1"/>
      <c r="C126" s="51"/>
      <c r="D126" s="52"/>
      <c r="E126" s="52"/>
      <c r="F126" s="52"/>
      <c r="G126" s="52"/>
    </row>
    <row r="127" spans="1:9" ht="18.75">
      <c r="A127" s="48"/>
      <c r="B127" s="1"/>
      <c r="C127" s="51"/>
      <c r="D127" s="52"/>
      <c r="E127" s="52"/>
      <c r="F127" s="52"/>
      <c r="G127" s="52"/>
    </row>
    <row r="128" spans="1:9" ht="18.75">
      <c r="A128" s="48"/>
      <c r="B128" s="1"/>
      <c r="C128" s="51"/>
      <c r="D128" s="52"/>
      <c r="E128" s="52"/>
      <c r="F128" s="52"/>
      <c r="G128" s="52"/>
    </row>
    <row r="129" spans="1:7" ht="18.75">
      <c r="A129" s="48"/>
      <c r="B129" s="1"/>
      <c r="C129" s="51"/>
      <c r="D129" s="52"/>
      <c r="E129" s="52"/>
      <c r="F129" s="52"/>
      <c r="G129" s="52"/>
    </row>
    <row r="130" spans="1:7" ht="18.75">
      <c r="A130" s="48"/>
      <c r="B130" s="1"/>
      <c r="C130" s="51"/>
      <c r="D130" s="52"/>
      <c r="E130" s="52"/>
      <c r="F130" s="52"/>
      <c r="G130" s="52"/>
    </row>
    <row r="131" spans="1:7" ht="18.75">
      <c r="A131" s="48"/>
      <c r="B131" s="1"/>
      <c r="C131" s="51"/>
      <c r="D131" s="52"/>
      <c r="E131" s="52"/>
      <c r="F131" s="52"/>
      <c r="G131" s="52"/>
    </row>
    <row r="132" spans="1:7" ht="18.75">
      <c r="A132" s="48"/>
      <c r="B132" s="1"/>
      <c r="C132" s="51"/>
      <c r="D132" s="52"/>
      <c r="E132" s="52"/>
      <c r="F132" s="52"/>
      <c r="G132" s="52"/>
    </row>
    <row r="133" spans="1:7" ht="18.75">
      <c r="A133" s="48"/>
      <c r="B133" s="1"/>
      <c r="C133" s="51"/>
      <c r="D133" s="52"/>
      <c r="E133" s="52"/>
      <c r="F133" s="52"/>
      <c r="G133" s="52"/>
    </row>
    <row r="134" spans="1:7" ht="18.75">
      <c r="A134" s="48"/>
      <c r="B134" s="1"/>
      <c r="C134" s="51"/>
      <c r="D134" s="52"/>
      <c r="E134" s="52"/>
      <c r="F134" s="52"/>
      <c r="G134" s="52"/>
    </row>
    <row r="135" spans="1:7" ht="18.75">
      <c r="A135" s="48"/>
      <c r="B135" s="1"/>
      <c r="C135" s="51"/>
      <c r="D135" s="52"/>
      <c r="E135" s="52"/>
      <c r="F135" s="52"/>
      <c r="G135" s="52"/>
    </row>
    <row r="136" spans="1:7" ht="18.75">
      <c r="A136" s="48"/>
      <c r="B136" s="1"/>
      <c r="C136" s="51"/>
      <c r="D136" s="52"/>
      <c r="E136" s="52"/>
      <c r="F136" s="52"/>
      <c r="G136" s="52"/>
    </row>
    <row r="137" spans="1:7" ht="18.75">
      <c r="A137" s="48"/>
      <c r="B137" s="1"/>
      <c r="C137" s="51"/>
      <c r="D137" s="52"/>
      <c r="E137" s="52"/>
      <c r="F137" s="52"/>
      <c r="G137" s="52"/>
    </row>
    <row r="138" spans="1:7" ht="18.75">
      <c r="A138" s="48"/>
      <c r="B138" s="1"/>
      <c r="C138" s="51"/>
      <c r="D138" s="52"/>
      <c r="E138" s="52"/>
      <c r="F138" s="52"/>
      <c r="G138" s="52"/>
    </row>
    <row r="139" spans="1:7" ht="18.75">
      <c r="A139" s="48"/>
      <c r="B139" s="1"/>
      <c r="C139" s="51"/>
      <c r="D139" s="52"/>
      <c r="E139" s="52"/>
      <c r="F139" s="52"/>
      <c r="G139" s="52"/>
    </row>
    <row r="140" spans="1:7" ht="18.75">
      <c r="A140" s="48"/>
      <c r="B140" s="1"/>
      <c r="C140" s="51"/>
      <c r="D140" s="52"/>
      <c r="E140" s="52"/>
      <c r="F140" s="52"/>
      <c r="G140" s="52"/>
    </row>
    <row r="141" spans="1:7" ht="18.75">
      <c r="A141" s="48"/>
      <c r="B141" s="1"/>
      <c r="C141" s="51"/>
      <c r="D141" s="52"/>
      <c r="E141" s="52"/>
      <c r="F141" s="52"/>
      <c r="G141" s="52"/>
    </row>
    <row r="142" spans="1:7" ht="18.75">
      <c r="A142" s="48"/>
      <c r="B142" s="1"/>
      <c r="C142" s="51"/>
      <c r="D142" s="52"/>
      <c r="E142" s="52"/>
      <c r="F142" s="52"/>
      <c r="G142" s="52"/>
    </row>
    <row r="143" spans="1:7" ht="18.75">
      <c r="A143" s="48"/>
      <c r="B143" s="1"/>
      <c r="C143" s="51"/>
      <c r="D143" s="52"/>
      <c r="E143" s="52"/>
      <c r="F143" s="52"/>
      <c r="G143" s="52"/>
    </row>
    <row r="144" spans="1:7" ht="18.75">
      <c r="A144" s="48"/>
      <c r="B144" s="1"/>
      <c r="C144" s="51"/>
      <c r="D144" s="52"/>
      <c r="E144" s="52"/>
      <c r="F144" s="52"/>
      <c r="G144" s="52"/>
    </row>
    <row r="145" spans="1:7" ht="18.75">
      <c r="A145" s="48"/>
      <c r="B145" s="1"/>
      <c r="C145" s="51"/>
      <c r="D145" s="52"/>
      <c r="E145" s="52"/>
      <c r="F145" s="52"/>
      <c r="G145" s="52"/>
    </row>
    <row r="146" spans="1:7" ht="18.75">
      <c r="A146" s="48"/>
      <c r="B146" s="1"/>
      <c r="C146" s="51"/>
      <c r="D146" s="52"/>
      <c r="E146" s="52"/>
      <c r="F146" s="52"/>
      <c r="G146" s="52"/>
    </row>
    <row r="147" spans="1:7" ht="18.75">
      <c r="A147" s="48"/>
      <c r="B147" s="1"/>
      <c r="C147" s="51"/>
      <c r="D147" s="52"/>
      <c r="E147" s="52"/>
      <c r="F147" s="52"/>
      <c r="G147" s="52"/>
    </row>
    <row r="148" spans="1:7" ht="18.75">
      <c r="A148" s="48"/>
      <c r="B148" s="1"/>
      <c r="C148" s="51"/>
      <c r="D148" s="52"/>
      <c r="E148" s="52"/>
      <c r="F148" s="52"/>
      <c r="G148" s="52"/>
    </row>
    <row r="149" spans="1:7" ht="18.75">
      <c r="A149" s="48"/>
      <c r="B149" s="1"/>
      <c r="C149" s="51"/>
      <c r="D149" s="52"/>
      <c r="E149" s="52"/>
      <c r="F149" s="52"/>
      <c r="G149" s="52"/>
    </row>
    <row r="150" spans="1:7" ht="18.75">
      <c r="A150" s="48"/>
      <c r="B150" s="1"/>
      <c r="C150" s="51"/>
      <c r="D150" s="52"/>
      <c r="E150" s="52"/>
      <c r="F150" s="52"/>
      <c r="G150" s="52"/>
    </row>
    <row r="151" spans="1:7" ht="18.75">
      <c r="A151" s="48"/>
      <c r="B151" s="1"/>
      <c r="C151" s="51"/>
      <c r="D151" s="52"/>
      <c r="E151" s="52"/>
      <c r="F151" s="52"/>
      <c r="G151" s="52"/>
    </row>
    <row r="152" spans="1:7" ht="18.75">
      <c r="A152" s="48"/>
      <c r="B152" s="1"/>
      <c r="C152" s="51"/>
      <c r="D152" s="52"/>
      <c r="E152" s="52"/>
      <c r="F152" s="52"/>
      <c r="G152" s="52"/>
    </row>
    <row r="153" spans="1:7" ht="18.75">
      <c r="A153" s="48"/>
      <c r="B153" s="1"/>
      <c r="C153" s="51"/>
      <c r="D153" s="52"/>
      <c r="E153" s="52"/>
      <c r="F153" s="52"/>
      <c r="G153" s="52"/>
    </row>
    <row r="154" spans="1:7" ht="18.75">
      <c r="A154" s="48"/>
      <c r="B154" s="1"/>
      <c r="C154" s="51"/>
      <c r="D154" s="52"/>
      <c r="E154" s="52"/>
      <c r="F154" s="52"/>
      <c r="G154" s="52"/>
    </row>
    <row r="155" spans="1:7" ht="18.75">
      <c r="A155" s="48"/>
      <c r="B155" s="1"/>
      <c r="C155" s="51"/>
      <c r="D155" s="52"/>
      <c r="E155" s="52"/>
      <c r="F155" s="52"/>
      <c r="G155" s="52"/>
    </row>
    <row r="156" spans="1:7" ht="18.75">
      <c r="A156" s="48"/>
      <c r="B156" s="1"/>
      <c r="C156" s="51"/>
      <c r="D156" s="52"/>
      <c r="E156" s="52"/>
      <c r="F156" s="52"/>
      <c r="G156" s="52"/>
    </row>
    <row r="157" spans="1:7" ht="18.75">
      <c r="A157" s="48"/>
      <c r="B157" s="1"/>
      <c r="C157" s="51"/>
      <c r="D157" s="52"/>
      <c r="E157" s="52"/>
      <c r="F157" s="52"/>
      <c r="G157" s="52"/>
    </row>
    <row r="158" spans="1:7" ht="18.75">
      <c r="A158" s="48"/>
      <c r="B158" s="1"/>
      <c r="C158" s="51"/>
      <c r="D158" s="52"/>
      <c r="E158" s="52"/>
      <c r="F158" s="52"/>
      <c r="G158" s="52"/>
    </row>
    <row r="159" spans="1:7" ht="18.75">
      <c r="A159" s="48"/>
      <c r="B159" s="1"/>
      <c r="C159" s="51"/>
      <c r="D159" s="52"/>
      <c r="E159" s="52"/>
      <c r="F159" s="52"/>
      <c r="G159" s="52"/>
    </row>
    <row r="160" spans="1:7" ht="18.75">
      <c r="A160" s="48"/>
      <c r="B160" s="1"/>
      <c r="C160" s="51"/>
      <c r="D160" s="52"/>
      <c r="E160" s="52"/>
      <c r="F160" s="52"/>
      <c r="G160" s="52"/>
    </row>
    <row r="161" spans="1:7" ht="18.75">
      <c r="A161" s="48"/>
      <c r="B161" s="1"/>
      <c r="C161" s="51"/>
      <c r="D161" s="52"/>
      <c r="E161" s="52"/>
      <c r="F161" s="52"/>
      <c r="G161" s="52"/>
    </row>
    <row r="162" spans="1:7" ht="18.75">
      <c r="A162" s="48"/>
      <c r="B162" s="1"/>
      <c r="C162" s="51"/>
      <c r="D162" s="52"/>
      <c r="E162" s="52"/>
      <c r="F162" s="52"/>
      <c r="G162" s="52"/>
    </row>
    <row r="163" spans="1:7" ht="18.75">
      <c r="A163" s="48"/>
      <c r="B163" s="1"/>
      <c r="C163" s="51"/>
      <c r="D163" s="52"/>
      <c r="E163" s="52"/>
      <c r="F163" s="52"/>
      <c r="G163" s="52"/>
    </row>
    <row r="164" spans="1:7" ht="18.75">
      <c r="A164" s="48"/>
      <c r="B164" s="1"/>
      <c r="C164" s="51"/>
      <c r="D164" s="52"/>
      <c r="E164" s="52"/>
      <c r="F164" s="52"/>
      <c r="G164" s="52"/>
    </row>
    <row r="165" spans="1:7" ht="18.75">
      <c r="A165" s="57"/>
      <c r="B165" s="1"/>
      <c r="C165" s="1"/>
      <c r="D165" s="1"/>
      <c r="E165" s="1"/>
      <c r="F165" s="1"/>
      <c r="G165" s="1"/>
    </row>
    <row r="166" spans="1:7" ht="18.75">
      <c r="A166" s="57"/>
      <c r="B166" s="1"/>
      <c r="C166" s="1"/>
      <c r="D166" s="1"/>
      <c r="E166" s="1"/>
      <c r="F166" s="1"/>
      <c r="G166" s="1"/>
    </row>
    <row r="167" spans="1:7" ht="18.75">
      <c r="A167" s="57"/>
      <c r="B167" s="1"/>
      <c r="C167" s="1"/>
      <c r="D167" s="1"/>
      <c r="E167" s="1"/>
      <c r="F167" s="1"/>
      <c r="G167" s="1"/>
    </row>
    <row r="168" spans="1:7" ht="18.75">
      <c r="A168" s="57"/>
      <c r="B168" s="1"/>
      <c r="C168" s="1"/>
      <c r="D168" s="1"/>
      <c r="E168" s="1"/>
      <c r="F168" s="1"/>
      <c r="G168" s="1"/>
    </row>
    <row r="169" spans="1:7" ht="18.75">
      <c r="A169" s="57"/>
      <c r="B169" s="1"/>
      <c r="C169" s="1"/>
      <c r="D169" s="1"/>
      <c r="E169" s="1"/>
      <c r="F169" s="1"/>
      <c r="G169" s="1"/>
    </row>
    <row r="170" spans="1:7" ht="18.75">
      <c r="A170" s="57"/>
      <c r="B170" s="1"/>
      <c r="C170" s="1"/>
      <c r="D170" s="1"/>
      <c r="E170" s="1"/>
      <c r="F170" s="1"/>
      <c r="G170" s="1"/>
    </row>
    <row r="171" spans="1:7" ht="18.75">
      <c r="A171" s="57"/>
      <c r="B171" s="1"/>
      <c r="C171" s="1"/>
      <c r="D171" s="1"/>
      <c r="E171" s="1"/>
      <c r="F171" s="1"/>
      <c r="G171" s="1"/>
    </row>
    <row r="172" spans="1:7" ht="18.75">
      <c r="A172" s="57"/>
      <c r="B172" s="1"/>
      <c r="C172" s="1"/>
      <c r="D172" s="1"/>
      <c r="E172" s="1"/>
      <c r="F172" s="1"/>
      <c r="G172" s="1"/>
    </row>
    <row r="173" spans="1:7" ht="18.75">
      <c r="A173" s="57"/>
      <c r="B173" s="1"/>
      <c r="C173" s="1"/>
      <c r="D173" s="1"/>
      <c r="E173" s="1"/>
      <c r="F173" s="1"/>
      <c r="G173" s="1"/>
    </row>
    <row r="174" spans="1:7" ht="18.75">
      <c r="A174" s="57"/>
      <c r="B174" s="1"/>
      <c r="C174" s="1"/>
      <c r="D174" s="1"/>
      <c r="E174" s="1"/>
      <c r="F174" s="1"/>
      <c r="G174" s="1"/>
    </row>
    <row r="175" spans="1:7" ht="18.75">
      <c r="A175" s="57"/>
      <c r="B175" s="1"/>
      <c r="C175" s="1"/>
      <c r="D175" s="1"/>
      <c r="E175" s="1"/>
      <c r="F175" s="1"/>
      <c r="G175" s="1"/>
    </row>
    <row r="176" spans="1:7" ht="18.75">
      <c r="A176" s="57"/>
      <c r="B176" s="1"/>
      <c r="C176" s="1"/>
      <c r="D176" s="1"/>
      <c r="E176" s="1"/>
      <c r="F176" s="1"/>
      <c r="G176" s="1"/>
    </row>
    <row r="177" spans="1:1" ht="18.75">
      <c r="A177" s="57"/>
    </row>
    <row r="178" spans="1:1" ht="18.75">
      <c r="A178" s="57"/>
    </row>
    <row r="179" spans="1:1" ht="18.75">
      <c r="A179" s="57"/>
    </row>
    <row r="180" spans="1:1" ht="18.75">
      <c r="A180" s="57"/>
    </row>
    <row r="181" spans="1:1" ht="18.75">
      <c r="A181" s="57"/>
    </row>
    <row r="182" spans="1:1" ht="18.75">
      <c r="A182" s="57"/>
    </row>
    <row r="183" spans="1:1" ht="18.75">
      <c r="A183" s="57"/>
    </row>
    <row r="184" spans="1:1" ht="18.75">
      <c r="A184" s="57"/>
    </row>
    <row r="185" spans="1:1" ht="18.75">
      <c r="A185" s="57"/>
    </row>
    <row r="186" spans="1:1" ht="18.75">
      <c r="A186" s="57"/>
    </row>
    <row r="187" spans="1:1" ht="18.75">
      <c r="A187" s="57"/>
    </row>
    <row r="188" spans="1:1" ht="18.75">
      <c r="A188" s="57"/>
    </row>
    <row r="189" spans="1:1" ht="18.75">
      <c r="A189" s="57"/>
    </row>
    <row r="190" spans="1:1" ht="18.75">
      <c r="A190" s="57"/>
    </row>
    <row r="191" spans="1:1" ht="18.75">
      <c r="A191" s="57"/>
    </row>
    <row r="192" spans="1:1" ht="18.75">
      <c r="A192" s="57"/>
    </row>
    <row r="193" spans="1:1" ht="18.75">
      <c r="A193" s="57"/>
    </row>
    <row r="194" spans="1:1" ht="18.75">
      <c r="A194" s="57"/>
    </row>
    <row r="195" spans="1:1" ht="18.75">
      <c r="A195" s="57"/>
    </row>
    <row r="196" spans="1:1" ht="18.75">
      <c r="A196" s="57"/>
    </row>
    <row r="197" spans="1:1" ht="18.75">
      <c r="A197" s="57"/>
    </row>
    <row r="198" spans="1:1" ht="18.75">
      <c r="A198" s="57"/>
    </row>
    <row r="199" spans="1:1" ht="18.75">
      <c r="A199" s="57"/>
    </row>
    <row r="200" spans="1:1" ht="18.75">
      <c r="A200" s="57"/>
    </row>
    <row r="201" spans="1:1" ht="18.75">
      <c r="A201" s="57"/>
    </row>
    <row r="202" spans="1:1" ht="18.75">
      <c r="A202" s="57"/>
    </row>
    <row r="203" spans="1:1" ht="18.75">
      <c r="A203" s="57"/>
    </row>
    <row r="204" spans="1:1" ht="18.75">
      <c r="A204" s="57"/>
    </row>
    <row r="205" spans="1:1" ht="18.75">
      <c r="A205" s="57"/>
    </row>
    <row r="206" spans="1:1" ht="18.75">
      <c r="A206" s="57"/>
    </row>
    <row r="207" spans="1:1" ht="18.75">
      <c r="A207" s="57"/>
    </row>
    <row r="208" spans="1:1" ht="18.75">
      <c r="A208" s="57"/>
    </row>
    <row r="209" spans="1:1" ht="18.75">
      <c r="A209" s="57"/>
    </row>
    <row r="210" spans="1:1" ht="18.75">
      <c r="A210" s="57"/>
    </row>
    <row r="211" spans="1:1" ht="18.75">
      <c r="A211" s="57"/>
    </row>
    <row r="212" spans="1:1" ht="18.75">
      <c r="A212" s="57"/>
    </row>
    <row r="213" spans="1:1" ht="18.75">
      <c r="A213" s="57"/>
    </row>
    <row r="214" spans="1:1" ht="18.75">
      <c r="A214" s="57"/>
    </row>
    <row r="215" spans="1:1" ht="18.75">
      <c r="A215" s="57"/>
    </row>
    <row r="216" spans="1:1" ht="18.75">
      <c r="A216" s="57"/>
    </row>
    <row r="217" spans="1:1" ht="18.75">
      <c r="A217" s="57"/>
    </row>
    <row r="218" spans="1:1" ht="18.75">
      <c r="A218" s="57"/>
    </row>
    <row r="219" spans="1:1" ht="18.75">
      <c r="A219" s="57"/>
    </row>
    <row r="220" spans="1:1" ht="18.75">
      <c r="A220" s="57"/>
    </row>
    <row r="221" spans="1:1" ht="18.75">
      <c r="A221" s="57"/>
    </row>
    <row r="222" spans="1:1" ht="18.75">
      <c r="A222" s="57"/>
    </row>
    <row r="223" spans="1:1" ht="18.75">
      <c r="A223" s="57"/>
    </row>
    <row r="224" spans="1:1" ht="18.75">
      <c r="A224" s="57"/>
    </row>
    <row r="225" spans="1:1" ht="18.75">
      <c r="A225" s="57"/>
    </row>
    <row r="226" spans="1:1" ht="18.75">
      <c r="A226" s="57"/>
    </row>
    <row r="227" spans="1:1" ht="18.75">
      <c r="A227" s="57"/>
    </row>
    <row r="228" spans="1:1" ht="18.75">
      <c r="A228" s="57"/>
    </row>
    <row r="229" spans="1:1" ht="18.75">
      <c r="A229" s="57"/>
    </row>
    <row r="230" spans="1:1" ht="18.75">
      <c r="A230" s="57"/>
    </row>
    <row r="231" spans="1:1" ht="18.75">
      <c r="A231" s="57"/>
    </row>
    <row r="232" spans="1:1" ht="18.75">
      <c r="A232" s="57"/>
    </row>
    <row r="233" spans="1:1" ht="18.75">
      <c r="A233" s="57"/>
    </row>
    <row r="234" spans="1:1" ht="18.75">
      <c r="A234" s="57"/>
    </row>
    <row r="235" spans="1:1" ht="18.75">
      <c r="A235" s="57"/>
    </row>
    <row r="236" spans="1:1" ht="18.75">
      <c r="A236" s="57"/>
    </row>
    <row r="237" spans="1:1" ht="18.75">
      <c r="A237" s="57"/>
    </row>
    <row r="238" spans="1:1" ht="18.75">
      <c r="A238" s="57"/>
    </row>
    <row r="239" spans="1:1" ht="18.75">
      <c r="A239" s="57"/>
    </row>
    <row r="240" spans="1:1" ht="18.75">
      <c r="A240" s="57"/>
    </row>
    <row r="241" spans="1:1" ht="18.75">
      <c r="A241" s="57"/>
    </row>
    <row r="242" spans="1:1" ht="18.75">
      <c r="A242" s="57"/>
    </row>
    <row r="243" spans="1:1" ht="18.75">
      <c r="A243" s="57"/>
    </row>
    <row r="244" spans="1:1" ht="18.75">
      <c r="A244" s="57"/>
    </row>
    <row r="245" spans="1:1" ht="18.75">
      <c r="A245" s="57"/>
    </row>
    <row r="246" spans="1:1" ht="18.75">
      <c r="A246" s="57"/>
    </row>
    <row r="247" spans="1:1" ht="18.75">
      <c r="A247" s="57"/>
    </row>
    <row r="248" spans="1:1" ht="18.75">
      <c r="A248" s="57"/>
    </row>
    <row r="249" spans="1:1" ht="18.75">
      <c r="A249" s="57"/>
    </row>
    <row r="250" spans="1:1" ht="18.75">
      <c r="A250" s="57"/>
    </row>
    <row r="251" spans="1:1" ht="18.75">
      <c r="A251" s="57"/>
    </row>
    <row r="252" spans="1:1" ht="18.75">
      <c r="A252" s="57"/>
    </row>
    <row r="253" spans="1:1" ht="18.75">
      <c r="A253" s="57"/>
    </row>
    <row r="254" spans="1:1" ht="18.75">
      <c r="A254" s="57"/>
    </row>
    <row r="255" spans="1:1" ht="18.75">
      <c r="A255" s="57"/>
    </row>
    <row r="256" spans="1:1" ht="18.75">
      <c r="A256" s="57"/>
    </row>
    <row r="257" spans="1:1" ht="18.75">
      <c r="A257" s="57"/>
    </row>
    <row r="258" spans="1:1" ht="18.75">
      <c r="A258" s="57"/>
    </row>
    <row r="259" spans="1:1" ht="18.75">
      <c r="A259" s="57"/>
    </row>
    <row r="260" spans="1:1" ht="18.75">
      <c r="A260" s="57"/>
    </row>
    <row r="261" spans="1:1" ht="18.75">
      <c r="A261" s="57"/>
    </row>
    <row r="262" spans="1:1" ht="18.75">
      <c r="A262" s="57"/>
    </row>
    <row r="263" spans="1:1" ht="18.75">
      <c r="A263" s="57"/>
    </row>
    <row r="264" spans="1:1" ht="18.75">
      <c r="A264" s="57"/>
    </row>
    <row r="265" spans="1:1" ht="18.75">
      <c r="A265" s="57"/>
    </row>
    <row r="266" spans="1:1" ht="18.75">
      <c r="A266" s="57"/>
    </row>
    <row r="267" spans="1:1" ht="18.75">
      <c r="A267" s="57"/>
    </row>
    <row r="268" spans="1:1" ht="18.75">
      <c r="A268" s="57"/>
    </row>
    <row r="269" spans="1:1" ht="18.75">
      <c r="A269" s="57"/>
    </row>
    <row r="270" spans="1:1" ht="18.75">
      <c r="A270" s="57"/>
    </row>
    <row r="271" spans="1:1" ht="18.75">
      <c r="A271" s="57"/>
    </row>
    <row r="272" spans="1:1" ht="18.75">
      <c r="A272" s="57"/>
    </row>
    <row r="273" spans="1:1" ht="18.75">
      <c r="A273" s="57"/>
    </row>
    <row r="274" spans="1:1" ht="18.75">
      <c r="A274" s="57"/>
    </row>
    <row r="275" spans="1:1" ht="18.75">
      <c r="A275" s="57"/>
    </row>
    <row r="276" spans="1:1" ht="18.75">
      <c r="A276" s="57"/>
    </row>
    <row r="277" spans="1:1" ht="18.75">
      <c r="A277" s="57"/>
    </row>
    <row r="278" spans="1:1" ht="18.75">
      <c r="A278" s="57"/>
    </row>
    <row r="279" spans="1:1" ht="18.75">
      <c r="A279" s="57"/>
    </row>
    <row r="280" spans="1:1" ht="18.75">
      <c r="A280" s="57"/>
    </row>
    <row r="281" spans="1:1" ht="18.75">
      <c r="A281" s="57"/>
    </row>
    <row r="282" spans="1:1" ht="18.75">
      <c r="A282" s="57"/>
    </row>
    <row r="283" spans="1:1" ht="18.75">
      <c r="A283" s="57"/>
    </row>
    <row r="284" spans="1:1" ht="18.75">
      <c r="A284" s="57"/>
    </row>
    <row r="285" spans="1:1" ht="18.75">
      <c r="A285" s="57"/>
    </row>
    <row r="286" spans="1:1" ht="18.75">
      <c r="A286" s="57"/>
    </row>
    <row r="287" spans="1:1" ht="18.75">
      <c r="A287" s="57"/>
    </row>
    <row r="288" spans="1:1" ht="18.75">
      <c r="A288" s="57"/>
    </row>
    <row r="289" spans="1:1" ht="18.75">
      <c r="A289" s="57"/>
    </row>
    <row r="290" spans="1:1" ht="18.75">
      <c r="A290" s="57"/>
    </row>
    <row r="291" spans="1:1" ht="18.75">
      <c r="A291" s="57"/>
    </row>
    <row r="292" spans="1:1" ht="18.75">
      <c r="A292" s="57"/>
    </row>
    <row r="293" spans="1:1" ht="18.75">
      <c r="A293" s="57"/>
    </row>
    <row r="294" spans="1:1" ht="18.75">
      <c r="A294" s="57"/>
    </row>
    <row r="295" spans="1:1" ht="18.75">
      <c r="A295" s="57"/>
    </row>
    <row r="296" spans="1:1" ht="18.75">
      <c r="A296" s="57"/>
    </row>
    <row r="297" spans="1:1" ht="18.75">
      <c r="A297" s="57"/>
    </row>
    <row r="298" spans="1:1" ht="18.75">
      <c r="A298" s="57"/>
    </row>
    <row r="299" spans="1:1" ht="18.75">
      <c r="A299" s="57"/>
    </row>
    <row r="300" spans="1:1" ht="18.75">
      <c r="A300" s="57"/>
    </row>
    <row r="301" spans="1:1" ht="18.75">
      <c r="A301" s="57"/>
    </row>
    <row r="302" spans="1:1" ht="18.75">
      <c r="A302" s="57"/>
    </row>
    <row r="303" spans="1:1" ht="18.75">
      <c r="A303" s="57"/>
    </row>
    <row r="304" spans="1:1" ht="18.75">
      <c r="A304" s="57"/>
    </row>
    <row r="305" spans="1:1" ht="18.75">
      <c r="A305" s="57"/>
    </row>
    <row r="306" spans="1:1" ht="18.75">
      <c r="A306" s="57"/>
    </row>
    <row r="307" spans="1:1" ht="18.75">
      <c r="A307" s="57"/>
    </row>
    <row r="308" spans="1:1" ht="18.75">
      <c r="A308" s="57"/>
    </row>
    <row r="309" spans="1:1" ht="18.75">
      <c r="A309" s="57"/>
    </row>
    <row r="310" spans="1:1" ht="18.75">
      <c r="A310" s="57"/>
    </row>
    <row r="311" spans="1:1" ht="18.75">
      <c r="A311" s="57"/>
    </row>
    <row r="312" spans="1:1" ht="18.75">
      <c r="A312" s="57"/>
    </row>
    <row r="313" spans="1:1" ht="18.75">
      <c r="A313" s="57"/>
    </row>
    <row r="314" spans="1:1" ht="18.75">
      <c r="A314" s="57"/>
    </row>
    <row r="315" spans="1:1" ht="18.75">
      <c r="A315" s="57"/>
    </row>
    <row r="316" spans="1:1" ht="18.75">
      <c r="A316" s="57"/>
    </row>
    <row r="317" spans="1:1" ht="18.75">
      <c r="A317" s="57"/>
    </row>
    <row r="318" spans="1:1" ht="18.75">
      <c r="A318" s="57"/>
    </row>
    <row r="319" spans="1:1" ht="18.75">
      <c r="A319" s="57"/>
    </row>
    <row r="320" spans="1:1" ht="18.75">
      <c r="A320" s="57"/>
    </row>
    <row r="321" spans="1:1" ht="18.75">
      <c r="A321" s="57"/>
    </row>
    <row r="322" spans="1:1" ht="18.75">
      <c r="A322" s="57"/>
    </row>
    <row r="323" spans="1:1" ht="18.75">
      <c r="A323" s="57"/>
    </row>
    <row r="324" spans="1:1" ht="18.75">
      <c r="A324" s="57"/>
    </row>
    <row r="325" spans="1:1" ht="18.75">
      <c r="A325" s="57"/>
    </row>
    <row r="326" spans="1:1" ht="18.75">
      <c r="A326" s="57"/>
    </row>
    <row r="327" spans="1:1" ht="18.75">
      <c r="A327" s="57"/>
    </row>
    <row r="328" spans="1:1" ht="18.75">
      <c r="A328" s="57"/>
    </row>
    <row r="329" spans="1:1" ht="18.75">
      <c r="A329" s="57"/>
    </row>
    <row r="330" spans="1:1" ht="18.75">
      <c r="A330" s="57"/>
    </row>
    <row r="331" spans="1:1" ht="18.75">
      <c r="A331" s="57"/>
    </row>
  </sheetData>
  <mergeCells count="42">
    <mergeCell ref="F4:G4"/>
    <mergeCell ref="H4:I4"/>
    <mergeCell ref="B9:D9"/>
    <mergeCell ref="F9:G9"/>
    <mergeCell ref="A10:E10"/>
    <mergeCell ref="A11:E11"/>
    <mergeCell ref="A12:E12"/>
    <mergeCell ref="A13:E13"/>
    <mergeCell ref="A14:E14"/>
    <mergeCell ref="A15:E15"/>
    <mergeCell ref="B20:D20"/>
    <mergeCell ref="B21:D21"/>
    <mergeCell ref="A22:G22"/>
    <mergeCell ref="A23:G23"/>
    <mergeCell ref="B16:D16"/>
    <mergeCell ref="E16:F16"/>
    <mergeCell ref="B17:D17"/>
    <mergeCell ref="E17:F17"/>
    <mergeCell ref="B18:D18"/>
    <mergeCell ref="A124:F124"/>
    <mergeCell ref="C121:D121"/>
    <mergeCell ref="F121:G121"/>
    <mergeCell ref="C122:D122"/>
    <mergeCell ref="F122:G122"/>
    <mergeCell ref="C123:D123"/>
    <mergeCell ref="F123:G123"/>
    <mergeCell ref="D1:H1"/>
    <mergeCell ref="D2:H2"/>
    <mergeCell ref="D3:H3"/>
    <mergeCell ref="C120:D120"/>
    <mergeCell ref="F120:G120"/>
    <mergeCell ref="A28:G28"/>
    <mergeCell ref="A29:G29"/>
    <mergeCell ref="A86:G86"/>
    <mergeCell ref="A93:G93"/>
    <mergeCell ref="A104:G104"/>
    <mergeCell ref="A24:G24"/>
    <mergeCell ref="A25:A26"/>
    <mergeCell ref="B25:B26"/>
    <mergeCell ref="C25:D25"/>
    <mergeCell ref="E25:G25"/>
    <mergeCell ref="B19:E19"/>
  </mergeCells>
  <pageMargins left="0.70866141732283472" right="0.70866141732283472" top="0.74803149606299213" bottom="0.4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2021-04-13T13:03:52Z</cp:lastPrinted>
  <dcterms:created xsi:type="dcterms:W3CDTF">2020-05-24T15:03:37Z</dcterms:created>
  <dcterms:modified xsi:type="dcterms:W3CDTF">2021-08-06T06:57:36Z</dcterms:modified>
</cp:coreProperties>
</file>