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1"/>
  </bookViews>
  <sheets>
    <sheet name="Shapka" sheetId="1" r:id="rId1"/>
    <sheet name="Дод1" sheetId="2" r:id="rId2"/>
    <sheet name="Дод2" sheetId="3" r:id="rId3"/>
    <sheet name="Дод3" sheetId="4" r:id="rId4"/>
    <sheet name="Дод4" sheetId="5" r:id="rId5"/>
    <sheet name="Дод5" sheetId="6" r:id="rId6"/>
    <sheet name="Дод6" sheetId="7" r:id="rId7"/>
    <sheet name="Дод7" sheetId="8" r:id="rId8"/>
    <sheet name="Дод8" sheetId="9" r:id="rId9"/>
  </sheets>
  <externalReferences>
    <externalReference r:id="rId12"/>
    <externalReference r:id="rId13"/>
  </externalReferences>
  <definedNames>
    <definedName name="_xlnm.Print_Area" localSheetId="2">'Дод2'!$A$1:$G$32</definedName>
    <definedName name="_xlnm.Print_Area" localSheetId="3">'Дод3'!$A$1:$P$60</definedName>
    <definedName name="_xlnm.Print_Area" localSheetId="5">'Дод5'!$A$1:$I$23</definedName>
  </definedNames>
  <calcPr fullCalcOnLoad="1"/>
</workbook>
</file>

<file path=xl/sharedStrings.xml><?xml version="1.0" encoding="utf-8"?>
<sst xmlns="http://schemas.openxmlformats.org/spreadsheetml/2006/main" count="560" uniqueCount="362">
  <si>
    <t>Всього :</t>
  </si>
  <si>
    <t>(грн.)</t>
  </si>
  <si>
    <t>Всього</t>
  </si>
  <si>
    <t>№ п/п</t>
  </si>
  <si>
    <t>Ліміт споживання, в т.ч.</t>
  </si>
  <si>
    <t>теплопостачання (Гкал.)</t>
  </si>
  <si>
    <t>тверде паливо (тонн)</t>
  </si>
  <si>
    <t>Разом :</t>
  </si>
  <si>
    <t>електроенергія (тис.Квт/год)</t>
  </si>
  <si>
    <t>Додаток № 5</t>
  </si>
  <si>
    <t>Загальний фонд</t>
  </si>
  <si>
    <t>Спеціальний фонд</t>
  </si>
  <si>
    <t>Найменування адміністративно-територіальних утворень</t>
  </si>
  <si>
    <t>РАЗОМ</t>
  </si>
  <si>
    <t>Код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</si>
  <si>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</si>
  <si>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</si>
  <si>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</si>
  <si>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</si>
  <si>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</si>
  <si>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</si>
  <si>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</si>
  <si>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</si>
  <si>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</si>
  <si>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</si>
  <si>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РАЗОМ ДОХОДІВ</t>
  </si>
  <si>
    <t>Від органів державного управління  </t>
  </si>
  <si>
    <t>ВСЬОГО ДОХОДІВ</t>
  </si>
  <si>
    <t>Додаток 1</t>
  </si>
  <si>
    <t>оплата праці</t>
  </si>
  <si>
    <t>комунальні послуги та енергоносії</t>
  </si>
  <si>
    <t>бюджет розвитку</t>
  </si>
  <si>
    <t>Благодійні внески, гранти та дарунки </t>
  </si>
  <si>
    <t>з них</t>
  </si>
  <si>
    <t>водовідведення, водопостачання (м.куб.)</t>
  </si>
  <si>
    <t>Найменування згідно з класифікацією доходів бюджету</t>
  </si>
  <si>
    <t>в т.ч. бюджет розвитку</t>
  </si>
  <si>
    <t>Податок та збір на доходи фізичних осіб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</si>
  <si>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</si>
  <si>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</si>
  <si>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</si>
  <si>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видатки споживання</t>
  </si>
  <si>
    <t>видатки розвитку</t>
  </si>
  <si>
    <t xml:space="preserve"> </t>
  </si>
  <si>
    <t>Міжбюджетні трансферти</t>
  </si>
  <si>
    <t>Всього по адміністративно-територіальних утвореннях</t>
  </si>
  <si>
    <t>природний газ (тис.куб.м.)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</si>
  <si>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</si>
  <si>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дрова (м.куб.)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</si>
  <si>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</si>
  <si>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</si>
  <si>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</si>
  <si>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0100000</t>
  </si>
  <si>
    <t>0110000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</si>
  <si>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</si>
  <si>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0111</t>
  </si>
  <si>
    <t>0910</t>
  </si>
  <si>
    <t>1010</t>
  </si>
  <si>
    <t>0824</t>
  </si>
  <si>
    <t>0828</t>
  </si>
  <si>
    <t>0133</t>
  </si>
  <si>
    <t>0180</t>
  </si>
  <si>
    <t>Найменування місцевої (регіональної) програми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</si>
  <si>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</si>
  <si>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</si>
  <si>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</si>
  <si>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</si>
  <si>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 xml:space="preserve">за головними розпорядниками коштів і тимчасовою класифікацією видатків та кредитування місцевих бюджетів </t>
  </si>
  <si>
    <t>4060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</si>
  <si>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</si>
  <si>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</si>
  <si>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</si>
  <si>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</si>
  <si>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</si>
  <si>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</si>
  <si>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</si>
  <si>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</si>
  <si>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</si>
  <si>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</si>
  <si>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</si>
  <si>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</si>
  <si>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</si>
  <si>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</si>
  <si>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</si>
  <si>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</si>
  <si>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</si>
  <si>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</si>
  <si>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</si>
  <si>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</si>
  <si>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</si>
  <si>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</si>
  <si>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</si>
  <si>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</si>
  <si>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</si>
  <si>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</si>
  <si>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</si>
  <si>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</si>
  <si>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</si>
  <si>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</si>
  <si>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</si>
  <si>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</si>
  <si>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</si>
  <si>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</si>
  <si>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</si>
  <si>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</si>
  <si>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</si>
  <si>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</si>
  <si>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</si>
  <si>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</si>
  <si>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</si>
  <si>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</si>
  <si>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</si>
  <si>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</si>
  <si>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</si>
  <si>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Селищний голова</t>
  </si>
  <si>
    <t>Ю.В. Кривенко</t>
  </si>
  <si>
    <t>Зачепилівська селищна рада</t>
  </si>
  <si>
    <t>Державне управління</t>
  </si>
  <si>
    <t>1050</t>
  </si>
  <si>
    <t>Організація та проведення громадських робіт</t>
  </si>
  <si>
    <t>4030</t>
  </si>
  <si>
    <t>6030</t>
  </si>
  <si>
    <t>9770</t>
  </si>
  <si>
    <t>Інші субвенції з місцевого бюджету</t>
  </si>
  <si>
    <t>0119770</t>
  </si>
  <si>
    <t>0111010</t>
  </si>
  <si>
    <t>Надання дошкільної освіти</t>
  </si>
  <si>
    <t>Забезпечення діяльності бібліотек</t>
  </si>
  <si>
    <t>0114030</t>
  </si>
  <si>
    <t>Забезпечення діяльності палаців i будинків культури, клубів, центрів дозвілля та iнших клубних закладів</t>
  </si>
  <si>
    <t>0114060</t>
  </si>
  <si>
    <t>Організація благоустрою населених пунктів</t>
  </si>
  <si>
    <t>0620</t>
  </si>
  <si>
    <t>0116030</t>
  </si>
  <si>
    <t>0456</t>
  </si>
  <si>
    <t>Резервний фонд</t>
  </si>
  <si>
    <t>0118700</t>
  </si>
  <si>
    <t>Перелік місцевих (регіональних) програм, які фінансуватимуться за рахунок коштів
селищного бюджету  у 2018 році</t>
  </si>
  <si>
    <t xml:space="preserve">Благоустрій </t>
  </si>
  <si>
    <t xml:space="preserve">Водопровідне господарство </t>
  </si>
  <si>
    <t>Дошкільні навчальні заклади</t>
  </si>
  <si>
    <t>Бібліотеки</t>
  </si>
  <si>
    <t>Будинки культури</t>
  </si>
  <si>
    <t>Дотації з державного бюджету місцевим бюджетам</t>
  </si>
  <si>
    <t>3210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</si>
  <si>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</si>
  <si>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</si>
  <si>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7370</t>
  </si>
  <si>
    <t>0490</t>
  </si>
  <si>
    <t>Реалізація інших заходів щодо соціально-економічного розвитку територій</t>
  </si>
  <si>
    <t>8700</t>
  </si>
  <si>
    <t>0117370</t>
  </si>
  <si>
    <t>0113210</t>
  </si>
  <si>
    <t>Розподіл видатків селищного бюджету на 2018 рік</t>
  </si>
  <si>
    <t>від 21 грудня 2017 року</t>
  </si>
  <si>
    <t>"Про селищний бюджет на 2018 рік"</t>
  </si>
  <si>
    <t>Показники міжбюджетних трансфертів між селищним бюджетом та іншими бюджетами на 2018 рік</t>
  </si>
  <si>
    <t>Доходи селищного бюджету на 2018 рік</t>
  </si>
  <si>
    <t>Додаток 3</t>
  </si>
  <si>
    <t>до рішення ІІІ сесії VIII скликання</t>
  </si>
  <si>
    <r>
      <t xml:space="preserve">Зачепилівська селищна рада  </t>
    </r>
    <r>
      <rPr>
        <b/>
        <i/>
        <sz val="12"/>
        <color indexed="8"/>
        <rFont val="Calibri"/>
        <family val="2"/>
      </rPr>
      <t>(головний розпорядник)</t>
    </r>
  </si>
  <si>
    <r>
      <t xml:space="preserve">Зачепилівська селищна рада </t>
    </r>
    <r>
      <rPr>
        <b/>
        <i/>
        <sz val="12"/>
        <color indexed="8"/>
        <rFont val="Calibri"/>
        <family val="2"/>
      </rPr>
      <t xml:space="preserve">(відповідальний виконавець) </t>
    </r>
  </si>
  <si>
    <t>Найменування головного розпорядника, відповідального виконавця</t>
  </si>
  <si>
    <t>Ліміти споживання енергоносіїв у натуральних показниках розпорядникам бюджетних коштів селищного бюджету на 2018 рік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</si>
  <si>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</si>
  <si>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</si>
  <si>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</si>
  <si>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</si>
  <si>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</si>
  <si>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</si>
  <si>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0119130</t>
  </si>
  <si>
    <t>0119310</t>
  </si>
  <si>
    <t>0119410</t>
  </si>
  <si>
    <t>Інша субвенція з селищного бюджету районному бюджету</t>
  </si>
  <si>
    <t>Дотація з селищного бюджету районному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</si>
  <si>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селищного бюджету районному бюджету на здійснення переданих видатків у сфері освіти за рахунок коштів освітньої субвенції</t>
  </si>
  <si>
    <t>Субвенція з селищного бюджету районному бюджету на здійснення переданих видатків у сфері охорони здоров`я за рахунок коштів медичної субвенції</t>
  </si>
  <si>
    <t>Програма проведення урочистих та святкових заходів на території Зачепилівської селищної ради на 2018 рік</t>
  </si>
  <si>
    <t>Програма благоустрою  населених пунктів Зачепилівської селищної ради на 2018 рік</t>
  </si>
  <si>
    <t>Код бюджету</t>
  </si>
  <si>
    <t>Додаток 2</t>
  </si>
  <si>
    <t>Дотації з місцевих бюджетів іншим місцевим бюджетам</t>
  </si>
  <si>
    <t xml:space="preserve">Разом </t>
  </si>
  <si>
    <t>в тому числі: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</si>
  <si>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</si>
  <si>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</si>
  <si>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6013</t>
  </si>
  <si>
    <t>Забезпечення діяльності водопровідно-каналізаційного господарства</t>
  </si>
  <si>
    <t>0116013</t>
  </si>
  <si>
    <t>8311</t>
  </si>
  <si>
    <t>0511</t>
  </si>
  <si>
    <t>Охорона та раціональне використання природних ресурсів</t>
  </si>
  <si>
    <t>0118311</t>
  </si>
  <si>
    <t>Утримання та розвиток автомобільних доріг та дорожньої інфраструктури за рахунок коштів місцевого бюджету</t>
  </si>
  <si>
    <t>0110150</t>
  </si>
  <si>
    <t>0116010</t>
  </si>
  <si>
    <t>6010</t>
  </si>
  <si>
    <t>Утримання та ефективна експлуатація об`єктів житлово-комунального господарства</t>
  </si>
  <si>
    <t>0116020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</si>
  <si>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</si>
  <si>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</si>
  <si>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</si>
  <si>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</si>
  <si>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</si>
  <si>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0118310</t>
  </si>
  <si>
    <t>8310</t>
  </si>
  <si>
    <t>Запобігання та ліквідація забруднення навколишнього природного середовища</t>
  </si>
  <si>
    <t>Забезпечення діяльності закладу територіального центру</t>
  </si>
  <si>
    <t xml:space="preserve">Забезпечення діяльності  культури </t>
  </si>
  <si>
    <t>Забезпечення діяльності освіти</t>
  </si>
  <si>
    <t>Забезпечення діяльності закладів охорони здоров’я</t>
  </si>
  <si>
    <t>Заходи державної політики з питань дітей та їх соціального захисту (Програма щодо запобігання дитячої безпритульності та бездоглядності на 2016-2018 роки)</t>
  </si>
  <si>
    <t>Програми і заходи центрів соціальних служб для сім’ї, дітей та молоді (Соціальна програма підтримки сім'ї, дітей та молоді на 2016-2020 роки)</t>
  </si>
  <si>
    <t>Забезпечення соціальними послугами за місцем проживання громадян, які не здатні до самообслуговування (Програма соціального захисту населення Зачепилівського району на 2016-2018 роки)</t>
  </si>
  <si>
    <t>Поліпшення умов надання соціальних послуг населення Зачепилівської РДА (Програма соціального захисту населення Зачепилівського району на 2016-2018 роки)</t>
  </si>
  <si>
    <t>Компенсаційні виплати за пільговий проїзд автомобільним транспортом окремим категоріям громадян (Програма соціального захисту населення Зачепилівського району на 2016-2018 роки)</t>
  </si>
  <si>
    <t>Пільги окремим категоріям громадян з послуг зв’язку (Програма соціального захисту населення Зачепилівського району на 2016-2018 роки)</t>
  </si>
  <si>
    <t>Забезпечення діяльності районної організації «Організація ветеранів України» (Програма "Ветеран" Зачепилівського району на 2018 рік)</t>
  </si>
  <si>
    <t>Проведення навчально-тренувальних зборів і змагань з не олімпійських видів спорту (Районна Програма "Розвиток фізичної культури та спорту на 2016-2020 роки")</t>
  </si>
  <si>
    <t>Забезпечення діяльності КП ЗРЦФЗН „Спорт для всіх” (Програма щодо підтримки діяльності комунального підприємства „Зачепилівський районний центр фізичного здоров’я населення „Спорт для всіх” на 2016 – 2021 роки)</t>
  </si>
  <si>
    <t>Забезпечення підвозу учнів до ЗОШ та НВК (Районна програма «Шкільний автобус» на 2018-2020 роки)</t>
  </si>
  <si>
    <t>Харчування дітей-сиріт, дітей позбавлених батьківського піклування, учнів 1-4 класів, учнів малозабезпечених сімей (Районна програма «Організація харчування учнів навчальних закладів» на 2018-2020 роки)</t>
  </si>
  <si>
    <t>Найменування згідно з класифікацією фінансування бюджету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</si>
  <si>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</si>
  <si>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</si>
  <si>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</si>
  <si>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</si>
  <si>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</si>
  <si>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</si>
  <si>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</si>
  <si>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</si>
  <si>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№ 7</t>
  </si>
  <si>
    <t xml:space="preserve"> грн.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</si>
  <si>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</si>
  <si>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</si>
  <si>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</si>
  <si>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</si>
  <si>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</si>
  <si>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1000000</t>
  </si>
  <si>
    <t>1010000</t>
  </si>
  <si>
    <t>1020</t>
  </si>
  <si>
    <t>0921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</si>
  <si>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</si>
  <si>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</si>
  <si>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</si>
  <si>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Інше внутрішнє фінансування</t>
  </si>
  <si>
    <t>Одержано</t>
  </si>
  <si>
    <t>Повернено</t>
  </si>
  <si>
    <t>Фінансування за рахунок коштів єдиного казначейського рахунку</t>
  </si>
  <si>
    <t>Ю.В.Кривенко</t>
  </si>
  <si>
    <t>Зачепилівська селищна рада  (головний розпорядник)</t>
  </si>
  <si>
    <t>0600000</t>
  </si>
  <si>
    <t>0610000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</si>
  <si>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</si>
  <si>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</si>
  <si>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</si>
  <si>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</si>
  <si>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</si>
  <si>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</si>
  <si>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</si>
  <si>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</si>
  <si>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</si>
  <si>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</si>
  <si>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</si>
  <si>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</si>
  <si>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</si>
  <si>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</si>
  <si>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</si>
  <si>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</si>
  <si>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</si>
  <si>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1014060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</si>
  <si>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</si>
  <si>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</si>
  <si>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</si>
  <si>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</si>
  <si>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</si>
  <si>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</si>
  <si>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</si>
  <si>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Придбання предметів та обладнання довгострокового користування (Придбання офісної та комп'ютерної техніки)</t>
  </si>
  <si>
    <r>
      <t>Перелік об’єктів, видатки на які у 2018 році будуть проводитися за рахунок коштів бюджету розвитку</t>
    </r>
  </si>
  <si>
    <t>Відділ освіти, молоді та спорту Зачепилівської селищної ради</t>
  </si>
  <si>
    <t>Офіційні трансферти  </t>
  </si>
  <si>
    <t>Субвенції  з державного бюджету місцевим бюджетам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</si>
  <si>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</si>
  <si>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</si>
  <si>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</si>
  <si>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1010160</t>
  </si>
  <si>
    <t xml:space="preserve">Зачепилівська селищна рада (відповідальний виконавець) </t>
  </si>
  <si>
    <t>2.</t>
  </si>
  <si>
    <t>3.</t>
  </si>
  <si>
    <t>Додаток № 8</t>
  </si>
  <si>
    <t xml:space="preserve">Переконання доходної частини бюджету </t>
  </si>
  <si>
    <t>переконання доходної частини бюджету (заг.фонд)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</si>
  <si>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</si>
  <si>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Всього: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</si>
  <si>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</si>
  <si>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</si>
  <si>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</si>
  <si>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селищного бюджету державному бюджету (субвенція УПСЗН згідно "Програми соціального захисту населення Зачепилівського району на 2016-2018 роки" на поліпшення умов надання соціальних послуг населенню)</t>
  </si>
  <si>
    <t>Відділ культури і туризму Зачепилівської селищної ради</t>
  </si>
  <si>
    <t>Придбання предметів та обладнання довгострокового користування (Придбання автомобіля ГАЗ "Соболь" для КП Зачепилівське ВКП)</t>
  </si>
  <si>
    <t xml:space="preserve">Забезпечення діяльності центрів соціальних служб для сім’ї, дітей та молоді </t>
  </si>
  <si>
    <t xml:space="preserve">Програма організації та проведення  громадських робіт на території Зачепилівської селищної ради на 2018 рік </t>
  </si>
  <si>
    <t>за рахунок коштів вільного залишку, що утворився станом на 01.01.2018 року</t>
  </si>
  <si>
    <t>Відділ освіти, молоді та спорту Зачепилівської селищної ради (головний розпорядник)</t>
  </si>
  <si>
    <t>Додаток № 6</t>
  </si>
  <si>
    <t>Додаток 4</t>
  </si>
  <si>
    <t>Реконструкція та реставрація інших об'єктів (корегування робочого проекту реконструкція харчоблоку дитячого навчального закладу (ясла-садок "Ромашка" у смт Зачепилівка Харківська облласть) з перенесенням зовнішнього газопроводу низького тиску.</t>
  </si>
  <si>
    <t>Фінансування селищного бюджету  на 2018 рік</t>
  </si>
  <si>
    <t>Бюджет Зачепилівської селищної ради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</si>
  <si>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</si>
  <si>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0117130</t>
  </si>
  <si>
    <t>0421</t>
  </si>
  <si>
    <t>7130</t>
  </si>
  <si>
    <t>Здійснення заходів із землеустрою</t>
  </si>
  <si>
    <t>0117320</t>
  </si>
  <si>
    <t>7320</t>
  </si>
  <si>
    <t>Будівництво об`єктів соціально-культурного призначення</t>
  </si>
  <si>
    <t>0117321</t>
  </si>
  <si>
    <t>0443</t>
  </si>
  <si>
    <t>7321</t>
  </si>
  <si>
    <t>Будівництво освітніх установ та закладів</t>
  </si>
  <si>
    <t>Реконструкція та реставрація інших об'єктів (заміна водонапірної башти Рожновського в с.Забарине Зачепилівського району)</t>
  </si>
  <si>
    <t>Придбання предметів та обладнання довгострокового користування (Придбання шафи обліку по вуличному освітленню с.Олесандрівка Зачепилівського району)</t>
  </si>
  <si>
    <t>Зачепилівська селищна рада     (головний розпорядник)</t>
  </si>
  <si>
    <t>за рахунок коштів вільного залишку загального фонду бюджету</t>
  </si>
  <si>
    <t>(в редакції рішення IX сесії VIІІ скликання від 27 березня 2018 року)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</si>
  <si>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</si>
  <si>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</si>
  <si>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інвестиційних проектів</t>
  </si>
  <si>
    <t>0117360</t>
  </si>
  <si>
    <t>7360</t>
  </si>
  <si>
    <t>Виконання інвестиційних проектів</t>
  </si>
  <si>
    <t>0117368</t>
  </si>
  <si>
    <t>7368</t>
  </si>
  <si>
    <t>Виконання інвестиційних проектів за рахунок субвенцій з інших бюджетів</t>
  </si>
  <si>
    <t>0611162</t>
  </si>
  <si>
    <t>1162</t>
  </si>
  <si>
    <t>Інші програми та заходи у сфері освіти</t>
  </si>
  <si>
    <t>Зачепилівська селищна рада  (відповідальний виконавець)</t>
  </si>
  <si>
    <t>Відділ освіти, молоді та спорту Зачепилівської селищної ради (відповідальний виконавець)</t>
  </si>
  <si>
    <t>Відділ культури Зачепилівської селищної ради (головний розпорядник)</t>
  </si>
  <si>
    <t>Відділ культури Зачепилівської селищної ради (відповідальний виконавець)</t>
  </si>
  <si>
    <t>за рахунок коштів вільного залишку спеціального фонду бюджету</t>
  </si>
  <si>
    <t xml:space="preserve">Відділ освіти, молоді та спорту Зачепилівської селищної ради (відповідальний виконавець) </t>
  </si>
  <si>
    <t>Реконструкція та реставрація інших об'єктів (реконструкція частини приміщень та покрівлі дошкільного навчального закладу ясла-садок «Ромашка» за адресою: смт.Зачепилівка, вул. Центральна, 61, Зачепилівський район, Харківська область)</t>
  </si>
  <si>
    <t>Капітальне будівництво (придбання) інших об'єктів (облаштування спортивних майданчиків зі штучним покриттям)</t>
  </si>
  <si>
    <t>Реконструкція та реставрація інших об'єктів (Реконструкція вуличного освітлення сел. Зачепилівка вул. Озерна, вул. 19 Вересня, вул. ім. Якова Покуса, вул. Садова)</t>
  </si>
  <si>
    <t>Реконструкція та реставрація інших об'єктів (Реконструкція вуличного освітлення с. Скалонівка вул. Нова, вул. Вишнева, вул. Річкова )</t>
  </si>
  <si>
    <t>Реконструкція та реставрація інших об'єктів (Реконструкція вуличного освітлення с. Сомівка вул. Центральна )</t>
  </si>
  <si>
    <t>Реконструкція та реставрація інших об'єктів (Реконструкція вуличного освітлення с. Семенівка  вул. ім. Козирєва)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</si>
  <si>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</si>
  <si>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 xml:space="preserve">Придбання обладнання і предметів довгострокового користування  (придбання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школи) </t>
  </si>
  <si>
    <t>Придбання обладнання і предметів довгострокового користування  (забезпечення закладів загальної середньої освіти  технічним та технологічним обладнанням, спортивним знаряддям, тренажерами, спортивним інвентарем, безперешкодним доступом до будівель, встановлення спортивних майданчиків)</t>
  </si>
  <si>
    <t>Придбання обладнання і предметів довгострокового користування (придбання спортивних комплексів з тренажерним обладнанням)</t>
  </si>
  <si>
    <t>Придбання обладнання і предметів довгострокового користування  (придбання спортивних комплексів з гімнастичним обладнанням)</t>
  </si>
  <si>
    <t>Забезпечення діяльності інших закладів у сфері освіти (централізована бухгалтерія)</t>
  </si>
  <si>
    <t>Придбання обладнання і предметів довгострокового користування (комп'ютерна техніка)</t>
  </si>
  <si>
    <t>Придбання обладнання і предметів довгострокового користування (на придбання шкільного автобуса для перевезення дітей, що проживають у сільській місцевості)</t>
  </si>
  <si>
    <t xml:space="preserve">Придбання обладнання і предметів довгострокового користування  (оснащення навчальних кабінетів хімії, біології, фізики, географії та математики загальноосвітніх навчальних закладів) </t>
  </si>
  <si>
    <t>Капітальний ремонт приміщень Будинку культури с. Миколаївка Зачепилівського району, Харківської області</t>
  </si>
  <si>
    <t>Придбання обладнання і предметів довгострокового користування (ноутбук 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</si>
</sst>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  <numFmt numFmtId="196" formatCode="[$-FC19]d\ mmmm\ yyyy\ &quot;г.&quot;"/>
    <numFmt numFmtId="197" formatCode="0.000000"/>
    <numFmt numFmtId="198" formatCode="0.00000"/>
    <numFmt numFmtId="199" formatCode="0.0000"/>
    <numFmt numFmtId="200" formatCode="#,##0.0000"/>
    <numFmt numFmtId="201" formatCode="#,##0.00000"/>
  </numFmts>
  <fonts count="82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i/>
      <sz val="9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i/>
      <sz val="9"/>
      <name val="Arial Cyr"/>
      <family val="0"/>
    </font>
    <font>
      <i/>
      <sz val="8"/>
      <name val="Arial Cyr"/>
      <family val="0"/>
    </font>
    <font>
      <b/>
      <sz val="10"/>
      <name val="Times New Roman CYR"/>
      <family val="0"/>
    </font>
    <font>
      <sz val="12"/>
      <name val="Times New Roman Cyr"/>
      <family val="1"/>
    </font>
    <font>
      <b/>
      <sz val="12"/>
      <name val="Arial"/>
      <family val="2"/>
    </font>
    <font>
      <sz val="10"/>
      <color indexed="10"/>
      <name val="Arial Cyr"/>
      <family val="0"/>
    </font>
    <font>
      <i/>
      <sz val="10"/>
      <name val="Times New Roman Cyr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i/>
      <sz val="12"/>
      <name val="Arial Cyr"/>
      <family val="0"/>
    </font>
    <font>
      <b/>
      <sz val="14"/>
      <name val="Times New Roman Cyr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6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i/>
      <sz val="12"/>
      <color indexed="8"/>
      <name val="Calibri"/>
      <family val="2"/>
    </font>
    <font>
      <i/>
      <sz val="8"/>
      <name val="Times New Roman"/>
      <family val="1"/>
    </font>
    <font>
      <b/>
      <sz val="18"/>
      <name val="Times New Roman"/>
      <family val="1"/>
    </font>
    <font>
      <b/>
      <sz val="10"/>
      <name val="Helv"/>
      <family val="0"/>
    </font>
    <font>
      <sz val="10"/>
      <color indexed="10"/>
      <name val="Times New Roman Cyr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9"/>
      <name val="Times New Roman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9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1" fillId="0" borderId="0">
      <alignment vertical="top"/>
      <protection/>
    </xf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Alignment="1">
      <alignment horizontal="center" vertical="center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" fillId="0" borderId="0" xfId="0" applyFont="1" applyFill="1" applyAlignment="1">
      <alignment/>
    </xf>
    <xf numFmtId="0" fontId="1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188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6" fillId="0" borderId="0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7" fillId="0" borderId="0" xfId="0" applyFont="1" applyFill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26" fillId="0" borderId="0" xfId="0" applyFont="1" applyAlignment="1">
      <alignment/>
    </xf>
    <xf numFmtId="3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/>
    </xf>
    <xf numFmtId="0" fontId="22" fillId="0" borderId="0" xfId="0" applyFont="1" applyAlignment="1" applyProtection="1">
      <alignment horizontal="left"/>
      <protection locked="0"/>
    </xf>
    <xf numFmtId="0" fontId="33" fillId="0" borderId="0" xfId="0" applyFont="1" applyAlignment="1">
      <alignment/>
    </xf>
    <xf numFmtId="3" fontId="32" fillId="0" borderId="12" xfId="0" applyNumberFormat="1" applyFont="1" applyBorder="1" applyAlignment="1" applyProtection="1">
      <alignment horizontal="center" vertical="center" wrapText="1"/>
      <protection locked="0"/>
    </xf>
    <xf numFmtId="3" fontId="25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4" xfId="57" applyNumberFormat="1" applyFont="1" applyBorder="1" applyAlignment="1" quotePrefix="1">
      <alignment horizontal="center" vertical="center" wrapText="1"/>
      <protection/>
    </xf>
    <xf numFmtId="3" fontId="24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quotePrefix="1">
      <alignment horizontal="center" vertical="center" wrapText="1"/>
    </xf>
    <xf numFmtId="2" fontId="24" fillId="0" borderId="14" xfId="0" applyNumberFormat="1" applyFont="1" applyBorder="1" applyAlignment="1" quotePrefix="1">
      <alignment horizontal="center" vertical="center" wrapText="1"/>
    </xf>
    <xf numFmtId="49" fontId="24" fillId="0" borderId="14" xfId="57" applyNumberFormat="1" applyFont="1" applyBorder="1" applyAlignment="1">
      <alignment horizontal="center" vertical="center" wrapText="1"/>
      <protection/>
    </xf>
    <xf numFmtId="2" fontId="24" fillId="0" borderId="14" xfId="57" applyNumberFormat="1" applyFont="1" applyBorder="1" applyAlignment="1">
      <alignment horizontal="center" vertical="center" wrapText="1"/>
      <protection/>
    </xf>
    <xf numFmtId="0" fontId="24" fillId="0" borderId="15" xfId="57" applyFont="1" applyBorder="1" applyAlignment="1" quotePrefix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93" fontId="24" fillId="0" borderId="14" xfId="0" applyNumberFormat="1" applyFont="1" applyBorder="1" applyAlignment="1">
      <alignment horizontal="center" vertical="center" wrapText="1"/>
    </xf>
    <xf numFmtId="188" fontId="24" fillId="0" borderId="14" xfId="0" applyNumberFormat="1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88" fontId="24" fillId="0" borderId="18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193" fontId="24" fillId="0" borderId="11" xfId="0" applyNumberFormat="1" applyFont="1" applyBorder="1" applyAlignment="1">
      <alignment horizontal="center" vertical="center" wrapText="1"/>
    </xf>
    <xf numFmtId="2" fontId="24" fillId="0" borderId="21" xfId="0" applyNumberFormat="1" applyFont="1" applyBorder="1" applyAlignment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93" fontId="25" fillId="0" borderId="10" xfId="0" applyNumberFormat="1" applyFont="1" applyBorder="1" applyAlignment="1" applyProtection="1">
      <alignment horizontal="center" vertical="center" wrapText="1"/>
      <protection locked="0"/>
    </xf>
    <xf numFmtId="1" fontId="25" fillId="0" borderId="10" xfId="0" applyNumberFormat="1" applyFont="1" applyBorder="1" applyAlignment="1" applyProtection="1">
      <alignment horizontal="center" vertical="center" wrapText="1"/>
      <protection locked="0"/>
    </xf>
    <xf numFmtId="2" fontId="25" fillId="0" borderId="23" xfId="0" applyNumberFormat="1" applyFont="1" applyBorder="1" applyAlignment="1" applyProtection="1">
      <alignment horizontal="center" vertical="center" wrapText="1"/>
      <protection locked="0"/>
    </xf>
    <xf numFmtId="0" fontId="24" fillId="0" borderId="14" xfId="0" applyNumberFormat="1" applyFont="1" applyBorder="1" applyAlignment="1" applyProtection="1">
      <alignment horizontal="center" vertical="center" wrapText="1"/>
      <protection locked="0"/>
    </xf>
    <xf numFmtId="3" fontId="13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3" fontId="13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>
      <alignment horizontal="center" vertical="center" wrapText="1"/>
    </xf>
    <xf numFmtId="193" fontId="24" fillId="0" borderId="18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quotePrefix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 quotePrefix="1">
      <alignment horizontal="center" vertical="center" wrapText="1"/>
    </xf>
    <xf numFmtId="3" fontId="32" fillId="0" borderId="16" xfId="50" applyNumberFormat="1" applyFont="1" applyBorder="1" applyAlignment="1">
      <alignment horizontal="center" vertical="center" wrapText="1"/>
      <protection/>
    </xf>
    <xf numFmtId="3" fontId="32" fillId="0" borderId="31" xfId="50" applyNumberFormat="1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25" fillId="0" borderId="15" xfId="0" applyFont="1" applyBorder="1" applyAlignment="1" quotePrefix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 quotePrefix="1">
      <alignment horizontal="center" vertical="center" wrapText="1"/>
    </xf>
    <xf numFmtId="3" fontId="25" fillId="0" borderId="14" xfId="50" applyNumberFormat="1" applyFont="1" applyBorder="1" applyAlignment="1">
      <alignment horizontal="center" vertical="center" wrapText="1"/>
      <protection/>
    </xf>
    <xf numFmtId="3" fontId="25" fillId="0" borderId="12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7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/>
    </xf>
    <xf numFmtId="2" fontId="38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4" fontId="22" fillId="0" borderId="0" xfId="0" applyNumberFormat="1" applyFont="1" applyAlignment="1" applyProtection="1">
      <alignment/>
      <protection locked="0"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18" xfId="57" applyFont="1" applyBorder="1" applyAlignment="1">
      <alignment horizontal="center" vertical="center" wrapText="1"/>
      <protection/>
    </xf>
    <xf numFmtId="2" fontId="39" fillId="0" borderId="18" xfId="55" applyNumberFormat="1" applyFont="1" applyBorder="1" applyAlignment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 locked="0"/>
    </xf>
    <xf numFmtId="3" fontId="25" fillId="0" borderId="18" xfId="0" applyNumberFormat="1" applyFont="1" applyBorder="1" applyAlignment="1" applyProtection="1">
      <alignment horizontal="center" vertical="center" wrapText="1"/>
      <protection locked="0"/>
    </xf>
    <xf numFmtId="3" fontId="2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55">
      <alignment/>
      <protection/>
    </xf>
    <xf numFmtId="0" fontId="65" fillId="0" borderId="0" xfId="55" applyAlignment="1">
      <alignment horizontal="right"/>
      <protection/>
    </xf>
    <xf numFmtId="0" fontId="65" fillId="0" borderId="14" xfId="55" applyBorder="1" applyAlignment="1">
      <alignment horizontal="center" vertical="center" wrapText="1"/>
      <protection/>
    </xf>
    <xf numFmtId="0" fontId="65" fillId="35" borderId="14" xfId="55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24" fillId="0" borderId="32" xfId="0" applyFont="1" applyBorder="1" applyAlignment="1">
      <alignment horizontal="center" vertical="center" wrapText="1"/>
    </xf>
    <xf numFmtId="188" fontId="24" fillId="0" borderId="19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88" fontId="24" fillId="0" borderId="20" xfId="0" applyNumberFormat="1" applyFont="1" applyBorder="1" applyAlignment="1">
      <alignment horizontal="center" vertical="center" wrapText="1"/>
    </xf>
    <xf numFmtId="194" fontId="25" fillId="0" borderId="12" xfId="0" applyNumberFormat="1" applyFont="1" applyBorder="1" applyAlignment="1" applyProtection="1">
      <alignment horizontal="center" vertical="center" wrapText="1"/>
      <protection/>
    </xf>
    <xf numFmtId="3" fontId="25" fillId="0" borderId="12" xfId="0" applyNumberFormat="1" applyFont="1" applyBorder="1" applyAlignment="1" applyProtection="1">
      <alignment horizontal="center" vertical="center" wrapText="1"/>
      <protection/>
    </xf>
    <xf numFmtId="195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188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 applyProtection="1">
      <alignment horizontal="center" vertical="center" wrapText="1"/>
      <protection/>
    </xf>
    <xf numFmtId="188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2" fontId="2" fillId="35" borderId="14" xfId="0" applyNumberFormat="1" applyFont="1" applyFill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2" fontId="0" fillId="35" borderId="14" xfId="0" applyNumberFormat="1" applyFill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 quotePrefix="1">
      <alignment vertical="center" wrapText="1"/>
    </xf>
    <xf numFmtId="2" fontId="2" fillId="35" borderId="14" xfId="0" applyNumberFormat="1" applyFont="1" applyFill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2" fontId="2" fillId="0" borderId="14" xfId="0" applyNumberFormat="1" applyFont="1" applyBorder="1" applyAlignment="1" quotePrefix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vertical="center" wrapText="1"/>
    </xf>
    <xf numFmtId="2" fontId="0" fillId="35" borderId="14" xfId="0" applyNumberFormat="1" applyFill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 quotePrefix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0" fillId="33" borderId="16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 quotePrefix="1">
      <alignment horizontal="center" vertical="center" wrapText="1"/>
    </xf>
    <xf numFmtId="2" fontId="30" fillId="0" borderId="14" xfId="0" applyNumberFormat="1" applyFont="1" applyBorder="1" applyAlignment="1">
      <alignment horizontal="center" vertical="center" wrapText="1"/>
    </xf>
    <xf numFmtId="2" fontId="30" fillId="0" borderId="14" xfId="0" applyNumberFormat="1" applyFont="1" applyBorder="1" applyAlignment="1" quotePrefix="1">
      <alignment vertical="center" wrapText="1"/>
    </xf>
    <xf numFmtId="3" fontId="30" fillId="33" borderId="18" xfId="0" applyNumberFormat="1" applyFont="1" applyFill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 vertical="center" wrapText="1"/>
    </xf>
    <xf numFmtId="0" fontId="30" fillId="0" borderId="14" xfId="0" applyFont="1" applyBorder="1" applyAlignment="1" quotePrefix="1">
      <alignment horizontal="center" vertical="center" wrapText="1"/>
    </xf>
    <xf numFmtId="2" fontId="30" fillId="0" borderId="14" xfId="0" applyNumberFormat="1" applyFont="1" applyBorder="1" applyAlignment="1" quotePrefix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 locked="0"/>
    </xf>
    <xf numFmtId="3" fontId="24" fillId="0" borderId="14" xfId="50" applyNumberFormat="1" applyFont="1" applyBorder="1" applyAlignment="1">
      <alignment horizontal="center" vertical="center" wrapText="1"/>
      <protection/>
    </xf>
    <xf numFmtId="193" fontId="25" fillId="0" borderId="10" xfId="0" applyNumberFormat="1" applyFont="1" applyBorder="1" applyAlignment="1">
      <alignment horizontal="center" vertical="center" wrapText="1"/>
    </xf>
    <xf numFmtId="0" fontId="25" fillId="0" borderId="32" xfId="57" applyFont="1" applyBorder="1" applyAlignment="1" quotePrefix="1">
      <alignment horizontal="center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2" fontId="39" fillId="0" borderId="19" xfId="55" applyNumberFormat="1" applyFont="1" applyBorder="1" applyAlignment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 locked="0"/>
    </xf>
    <xf numFmtId="3" fontId="25" fillId="0" borderId="19" xfId="0" applyNumberFormat="1" applyFont="1" applyBorder="1" applyAlignment="1" applyProtection="1">
      <alignment horizontal="center" vertical="center" wrapText="1"/>
      <protection locked="0"/>
    </xf>
    <xf numFmtId="3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quotePrefix="1">
      <alignment horizontal="center" vertical="center" wrapText="1"/>
    </xf>
    <xf numFmtId="0" fontId="24" fillId="0" borderId="16" xfId="0" applyFont="1" applyBorder="1" applyAlignment="1" quotePrefix="1">
      <alignment horizontal="center" vertical="center" wrapText="1"/>
    </xf>
    <xf numFmtId="2" fontId="24" fillId="0" borderId="16" xfId="0" applyNumberFormat="1" applyFont="1" applyBorder="1" applyAlignment="1" quotePrefix="1">
      <alignment horizontal="center" vertical="center" wrapText="1"/>
    </xf>
    <xf numFmtId="0" fontId="24" fillId="0" borderId="16" xfId="0" applyNumberFormat="1" applyFont="1" applyBorder="1" applyAlignment="1" applyProtection="1">
      <alignment horizontal="center" vertical="center" wrapText="1"/>
      <protection locked="0"/>
    </xf>
    <xf numFmtId="3" fontId="24" fillId="0" borderId="16" xfId="0" applyNumberFormat="1" applyFont="1" applyFill="1" applyBorder="1" applyAlignment="1">
      <alignment horizontal="center" vertical="center" wrapText="1"/>
    </xf>
    <xf numFmtId="3" fontId="24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7" applyFont="1" applyBorder="1" applyAlignment="1" quotePrefix="1">
      <alignment horizontal="center" vertical="center" wrapText="1"/>
      <protection/>
    </xf>
    <xf numFmtId="49" fontId="24" fillId="0" borderId="34" xfId="57" applyNumberFormat="1" applyFont="1" applyBorder="1" applyAlignment="1">
      <alignment horizontal="center" vertical="center" wrapText="1"/>
      <protection/>
    </xf>
    <xf numFmtId="2" fontId="24" fillId="0" borderId="34" xfId="57" applyNumberFormat="1" applyFont="1" applyBorder="1" applyAlignment="1" quotePrefix="1">
      <alignment horizontal="center" vertical="center" wrapText="1"/>
      <protection/>
    </xf>
    <xf numFmtId="2" fontId="24" fillId="0" borderId="34" xfId="57" applyNumberFormat="1" applyFont="1" applyBorder="1" applyAlignment="1">
      <alignment horizontal="center" vertical="center" wrapText="1"/>
      <protection/>
    </xf>
    <xf numFmtId="0" fontId="24" fillId="0" borderId="34" xfId="0" applyNumberFormat="1" applyFont="1" applyBorder="1" applyAlignment="1" applyProtection="1">
      <alignment horizontal="center" vertical="center" wrapText="1"/>
      <protection locked="0"/>
    </xf>
    <xf numFmtId="3" fontId="24" fillId="0" borderId="34" xfId="0" applyNumberFormat="1" applyFont="1" applyBorder="1" applyAlignment="1" applyProtection="1">
      <alignment horizontal="center" vertical="center" wrapText="1"/>
      <protection locked="0"/>
    </xf>
    <xf numFmtId="3" fontId="24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/>
      <protection/>
    </xf>
    <xf numFmtId="0" fontId="4" fillId="0" borderId="15" xfId="0" applyFont="1" applyBorder="1" applyAlignment="1" quotePrefix="1">
      <alignment horizontal="center" vertical="center" wrapText="1"/>
    </xf>
    <xf numFmtId="2" fontId="4" fillId="0" borderId="14" xfId="0" applyNumberFormat="1" applyFont="1" applyBorder="1" applyAlignment="1" quotePrefix="1">
      <alignment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5" borderId="3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2" fontId="4" fillId="0" borderId="14" xfId="0" applyNumberFormat="1" applyFont="1" applyBorder="1" applyAlignment="1" quotePrefix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5" fillId="0" borderId="34" xfId="0" applyFont="1" applyFill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quotePrefix="1">
      <alignment horizontal="center" vertical="center" wrapText="1"/>
    </xf>
    <xf numFmtId="3" fontId="24" fillId="0" borderId="11" xfId="0" applyNumberFormat="1" applyFont="1" applyBorder="1" applyAlignment="1" applyProtection="1">
      <alignment horizontal="center" vertical="center" wrapText="1"/>
      <protection locked="0"/>
    </xf>
    <xf numFmtId="3" fontId="24" fillId="0" borderId="34" xfId="50" applyNumberFormat="1" applyFont="1" applyBorder="1" applyAlignment="1">
      <alignment horizontal="center" vertical="center" wrapText="1"/>
      <protection/>
    </xf>
    <xf numFmtId="3" fontId="24" fillId="0" borderId="35" xfId="0" applyNumberFormat="1" applyFont="1" applyBorder="1" applyAlignment="1" applyProtection="1">
      <alignment horizontal="center" vertical="center" wrapText="1"/>
      <protection locked="0"/>
    </xf>
    <xf numFmtId="0" fontId="32" fillId="0" borderId="0" xfId="55" applyFont="1" applyAlignment="1">
      <alignment horizontal="left"/>
      <protection/>
    </xf>
    <xf numFmtId="0" fontId="40" fillId="0" borderId="0" xfId="55" applyFont="1">
      <alignment/>
      <protection/>
    </xf>
    <xf numFmtId="3" fontId="25" fillId="0" borderId="11" xfId="50" applyNumberFormat="1" applyFont="1" applyBorder="1" applyAlignment="1">
      <alignment horizontal="center" vertical="center" wrapText="1"/>
      <protection/>
    </xf>
    <xf numFmtId="3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24" fillId="0" borderId="33" xfId="0" applyFont="1" applyBorder="1" applyAlignment="1" quotePrefix="1">
      <alignment horizontal="center" vertical="center" wrapText="1"/>
    </xf>
    <xf numFmtId="0" fontId="24" fillId="0" borderId="34" xfId="0" applyFont="1" applyBorder="1" applyAlignment="1" quotePrefix="1">
      <alignment horizontal="center" vertical="center" wrapText="1"/>
    </xf>
    <xf numFmtId="2" fontId="24" fillId="0" borderId="34" xfId="0" applyNumberFormat="1" applyFont="1" applyBorder="1" applyAlignment="1" quotePrefix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3" fontId="30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28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 quotePrefix="1">
      <alignment horizontal="center" vertical="center" wrapText="1"/>
    </xf>
    <xf numFmtId="2" fontId="30" fillId="0" borderId="18" xfId="0" applyNumberFormat="1" applyFont="1" applyBorder="1" applyAlignment="1" quotePrefix="1">
      <alignment vertical="center" wrapText="1"/>
    </xf>
    <xf numFmtId="3" fontId="30" fillId="35" borderId="38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 quotePrefix="1">
      <alignment horizontal="center" vertical="center" wrapText="1"/>
    </xf>
    <xf numFmtId="0" fontId="4" fillId="0" borderId="34" xfId="0" applyFont="1" applyBorder="1" applyAlignment="1" quotePrefix="1">
      <alignment horizontal="center" vertical="center" wrapText="1"/>
    </xf>
    <xf numFmtId="2" fontId="4" fillId="0" borderId="34" xfId="0" applyNumberFormat="1" applyFont="1" applyBorder="1" applyAlignment="1" quotePrefix="1">
      <alignment vertical="center" wrapText="1"/>
    </xf>
    <xf numFmtId="3" fontId="4" fillId="33" borderId="34" xfId="0" applyNumberFormat="1" applyFont="1" applyFill="1" applyBorder="1" applyAlignment="1">
      <alignment horizontal="center" vertical="center" wrapText="1"/>
    </xf>
    <xf numFmtId="3" fontId="4" fillId="35" borderId="35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 quotePrefix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2" fontId="4" fillId="0" borderId="19" xfId="0" applyNumberFormat="1" applyFont="1" applyBorder="1" applyAlignment="1" quotePrefix="1">
      <alignment horizontal="center" vertical="center" wrapText="1"/>
    </xf>
    <xf numFmtId="2" fontId="4" fillId="0" borderId="19" xfId="0" applyNumberFormat="1" applyFont="1" applyBorder="1" applyAlignment="1" quotePrefix="1">
      <alignment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35" borderId="39" xfId="0" applyNumberFormat="1" applyFont="1" applyFill="1" applyBorder="1" applyAlignment="1">
      <alignment horizontal="center" vertical="center" wrapText="1"/>
    </xf>
    <xf numFmtId="0" fontId="30" fillId="33" borderId="22" xfId="0" applyFont="1" applyFill="1" applyBorder="1" applyAlignment="1" quotePrefix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 quotePrefix="1">
      <alignment vertical="center" wrapText="1"/>
    </xf>
    <xf numFmtId="3" fontId="30" fillId="33" borderId="10" xfId="0" applyNumberFormat="1" applyFont="1" applyFill="1" applyBorder="1" applyAlignment="1">
      <alignment horizontal="center" vertical="center" wrapText="1"/>
    </xf>
    <xf numFmtId="3" fontId="30" fillId="33" borderId="37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2" fontId="30" fillId="0" borderId="18" xfId="0" applyNumberFormat="1" applyFont="1" applyBorder="1" applyAlignment="1">
      <alignment horizontal="center" vertical="center" wrapText="1"/>
    </xf>
    <xf numFmtId="3" fontId="30" fillId="33" borderId="19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 quotePrefix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 applyProtection="1">
      <alignment horizontal="center" vertical="center" wrapText="1"/>
      <protection locked="0"/>
    </xf>
    <xf numFmtId="3" fontId="25" fillId="0" borderId="16" xfId="50" applyNumberFormat="1" applyFont="1" applyBorder="1" applyAlignment="1">
      <alignment horizontal="center" vertical="center" wrapText="1"/>
      <protection/>
    </xf>
    <xf numFmtId="3" fontId="25" fillId="0" borderId="16" xfId="0" applyNumberFormat="1" applyFont="1" applyBorder="1" applyAlignment="1" applyProtection="1">
      <alignment horizontal="center" vertical="center" wrapText="1"/>
      <protection locked="0"/>
    </xf>
    <xf numFmtId="3" fontId="25" fillId="0" borderId="31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 wrapText="1"/>
    </xf>
    <xf numFmtId="3" fontId="13" fillId="0" borderId="40" xfId="0" applyNumberFormat="1" applyFont="1" applyBorder="1" applyAlignment="1" applyProtection="1">
      <alignment horizontal="center" vertical="center"/>
      <protection locked="0"/>
    </xf>
    <xf numFmtId="0" fontId="30" fillId="33" borderId="41" xfId="0" applyFont="1" applyFill="1" applyBorder="1" applyAlignment="1" quotePrefix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2" fontId="30" fillId="33" borderId="42" xfId="0" applyNumberFormat="1" applyFont="1" applyFill="1" applyBorder="1" applyAlignment="1">
      <alignment horizontal="center" vertical="center" wrapText="1"/>
    </xf>
    <xf numFmtId="2" fontId="30" fillId="33" borderId="42" xfId="0" applyNumberFormat="1" applyFont="1" applyFill="1" applyBorder="1" applyAlignment="1" quotePrefix="1">
      <alignment vertical="center" wrapText="1"/>
    </xf>
    <xf numFmtId="3" fontId="4" fillId="33" borderId="42" xfId="0" applyNumberFormat="1" applyFont="1" applyFill="1" applyBorder="1" applyAlignment="1">
      <alignment horizontal="center" vertical="center" wrapText="1"/>
    </xf>
    <xf numFmtId="3" fontId="30" fillId="33" borderId="42" xfId="0" applyNumberFormat="1" applyFont="1" applyFill="1" applyBorder="1" applyAlignment="1">
      <alignment horizontal="center" vertical="center" wrapText="1"/>
    </xf>
    <xf numFmtId="3" fontId="30" fillId="33" borderId="43" xfId="0" applyNumberFormat="1" applyFont="1" applyFill="1" applyBorder="1" applyAlignment="1">
      <alignment horizontal="center" vertical="center" wrapText="1"/>
    </xf>
    <xf numFmtId="3" fontId="43" fillId="35" borderId="44" xfId="0" applyNumberFormat="1" applyFont="1" applyFill="1" applyBorder="1" applyAlignment="1">
      <alignment horizontal="center" vertical="center" wrapText="1"/>
    </xf>
    <xf numFmtId="0" fontId="30" fillId="0" borderId="30" xfId="0" applyFont="1" applyBorder="1" applyAlignment="1" quotePrefix="1">
      <alignment horizontal="center" vertical="center" wrapText="1"/>
    </xf>
    <xf numFmtId="2" fontId="30" fillId="0" borderId="16" xfId="0" applyNumberFormat="1" applyFont="1" applyBorder="1" applyAlignment="1">
      <alignment horizontal="center" vertical="center" wrapText="1"/>
    </xf>
    <xf numFmtId="2" fontId="30" fillId="0" borderId="16" xfId="0" applyNumberFormat="1" applyFont="1" applyBorder="1" applyAlignment="1" quotePrefix="1">
      <alignment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3" fontId="4" fillId="35" borderId="31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Border="1" applyAlignment="1" quotePrefix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3" fontId="30" fillId="35" borderId="11" xfId="0" applyNumberFormat="1" applyFont="1" applyFill="1" applyBorder="1" applyAlignment="1">
      <alignment horizontal="center" vertical="center" wrapText="1"/>
    </xf>
    <xf numFmtId="3" fontId="46" fillId="0" borderId="16" xfId="50" applyNumberFormat="1" applyFont="1" applyBorder="1" applyAlignment="1">
      <alignment horizontal="center" vertical="center" wrapText="1"/>
      <protection/>
    </xf>
    <xf numFmtId="3" fontId="46" fillId="0" borderId="14" xfId="50" applyNumberFormat="1" applyFont="1" applyBorder="1" applyAlignment="1">
      <alignment horizontal="center" vertical="center" wrapText="1"/>
      <protection/>
    </xf>
    <xf numFmtId="3" fontId="47" fillId="0" borderId="14" xfId="50" applyNumberFormat="1" applyFont="1" applyBorder="1" applyAlignment="1">
      <alignment horizontal="center" vertical="center" wrapText="1"/>
      <protection/>
    </xf>
    <xf numFmtId="3" fontId="47" fillId="0" borderId="16" xfId="50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65" fillId="0" borderId="14" xfId="55" applyBorder="1" applyAlignment="1">
      <alignment horizontal="center" vertical="center" wrapText="1"/>
      <protection/>
    </xf>
    <xf numFmtId="0" fontId="65" fillId="35" borderId="14" xfId="55" applyFill="1" applyBorder="1" applyAlignment="1">
      <alignment horizontal="center" vertical="center" wrapText="1"/>
      <protection/>
    </xf>
    <xf numFmtId="0" fontId="32" fillId="0" borderId="0" xfId="55" applyFont="1" applyAlignment="1">
      <alignment horizontal="center"/>
      <protection/>
    </xf>
    <xf numFmtId="0" fontId="40" fillId="0" borderId="0" xfId="55" applyFont="1" applyAlignment="1">
      <alignment horizontal="center"/>
      <protection/>
    </xf>
    <xf numFmtId="0" fontId="41" fillId="0" borderId="14" xfId="55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8" fillId="0" borderId="0" xfId="0" applyFont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 quotePrefix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/>
      <protection locked="0"/>
    </xf>
    <xf numFmtId="0" fontId="25" fillId="0" borderId="5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4" fillId="0" borderId="45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right" vertical="center" wrapText="1"/>
    </xf>
    <xf numFmtId="0" fontId="31" fillId="0" borderId="0" xfId="0" applyFont="1" applyAlignment="1" applyProtection="1">
      <alignment horizontal="center" vertical="center" wrapText="1"/>
      <protection locked="0"/>
    </xf>
    <xf numFmtId="0" fontId="30" fillId="0" borderId="42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42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4" fillId="0" borderId="16" xfId="58" applyNumberFormat="1" applyFont="1" applyFill="1" applyBorder="1" applyAlignment="1" applyProtection="1">
      <alignment horizontal="center" vertical="center" wrapText="1"/>
      <protection/>
    </xf>
    <xf numFmtId="0" fontId="4" fillId="0" borderId="14" xfId="58" applyNumberFormat="1" applyFont="1" applyFill="1" applyBorder="1" applyAlignment="1" applyProtection="1">
      <alignment horizontal="center" vertical="center" wrapText="1"/>
      <protection/>
    </xf>
    <xf numFmtId="0" fontId="4" fillId="0" borderId="34" xfId="58" applyNumberFormat="1" applyFont="1" applyFill="1" applyBorder="1" applyAlignment="1" applyProtection="1">
      <alignment horizontal="center" vertical="center" wrapText="1"/>
      <protection/>
    </xf>
    <xf numFmtId="0" fontId="4" fillId="0" borderId="30" xfId="58" applyNumberFormat="1" applyFont="1" applyFill="1" applyBorder="1" applyAlignment="1" applyProtection="1">
      <alignment horizontal="center" vertical="center" wrapText="1"/>
      <protection/>
    </xf>
    <xf numFmtId="0" fontId="4" fillId="0" borderId="15" xfId="58" applyNumberFormat="1" applyFont="1" applyFill="1" applyBorder="1" applyAlignment="1" applyProtection="1">
      <alignment horizontal="center" vertical="center" wrapText="1"/>
      <protection/>
    </xf>
    <xf numFmtId="0" fontId="4" fillId="0" borderId="33" xfId="58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25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 quotePrefix="1">
      <alignment horizontal="center" vertical="center" wrapText="1"/>
    </xf>
    <xf numFmtId="0" fontId="24" fillId="0" borderId="14" xfId="0" applyFont="1" applyBorder="1" applyAlignment="1" quotePrefix="1">
      <alignment horizontal="center" vertical="center" wrapText="1"/>
    </xf>
    <xf numFmtId="2" fontId="24" fillId="0" borderId="14" xfId="0" applyNumberFormat="1" applyFont="1" applyBorder="1" applyAlignment="1" quotePrefix="1">
      <alignment horizontal="center" vertical="center" wrapText="1"/>
    </xf>
    <xf numFmtId="0" fontId="24" fillId="0" borderId="33" xfId="0" applyFont="1" applyBorder="1" applyAlignment="1" quotePrefix="1">
      <alignment horizontal="center" vertical="center" wrapText="1"/>
    </xf>
    <xf numFmtId="0" fontId="24" fillId="0" borderId="34" xfId="0" applyFont="1" applyBorder="1" applyAlignment="1" quotePrefix="1">
      <alignment horizontal="center" vertical="center" wrapText="1"/>
    </xf>
    <xf numFmtId="2" fontId="24" fillId="0" borderId="34" xfId="0" applyNumberFormat="1" applyFont="1" applyBorder="1" applyAlignment="1" quotePrefix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2" fontId="43" fillId="35" borderId="49" xfId="0" applyNumberFormat="1" applyFont="1" applyFill="1" applyBorder="1" applyAlignment="1">
      <alignment horizontal="center" vertical="center" wrapText="1"/>
    </xf>
    <xf numFmtId="2" fontId="43" fillId="35" borderId="59" xfId="0" applyNumberFormat="1" applyFont="1" applyFill="1" applyBorder="1" applyAlignment="1">
      <alignment horizontal="center" vertical="center" wrapText="1"/>
    </xf>
    <xf numFmtId="2" fontId="43" fillId="35" borderId="26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30" fillId="0" borderId="3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35" borderId="3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Дод2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6;&#1040;&#1049;&#1056;&#1040;&#1044;&#1040;\2013\05_29%20&#1082;&#1074;&#1110;&#1090;&#1085;&#1103;%202013\dod_ses_29_04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40;&#1049;&#1056;&#1040;&#1044;&#1040;\2017\13_.26.12.2017\dod_ses_26.12.2017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3.1 "/>
      <sheetName val="Дод4"/>
      <sheetName val="Дод5"/>
      <sheetName val="Дод6"/>
      <sheetName val="Дод6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  <sheetName val="Дод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C1:K28"/>
  <sheetViews>
    <sheetView showZeros="0" zoomScalePageLayoutView="0" workbookViewId="0" topLeftCell="A1">
      <pane xSplit="3" ySplit="10" topLeftCell="D11" activePane="bottomRight" state="frozen"/>
      <selection pane="topLeft" activeCell="G53" sqref="G53"/>
      <selection pane="topRight" activeCell="G53" sqref="G53"/>
      <selection pane="bottomLeft" activeCell="G53" sqref="G53"/>
      <selection pane="bottomRight" activeCell="J6" sqref="J6"/>
    </sheetView>
  </sheetViews>
  <sheetFormatPr defaultColWidth="9.00390625" defaultRowHeight="12.75"/>
  <cols>
    <col min="1" max="1" width="1.25" style="1" customWidth="1"/>
    <col min="2" max="2" width="9.875" style="1" customWidth="1"/>
    <col min="3" max="3" width="58.875" style="1" customWidth="1"/>
    <col min="4" max="4" width="13.625" style="1" customWidth="1"/>
    <col min="5" max="5" width="10.875" style="1" customWidth="1"/>
    <col min="6" max="6" width="11.25390625" style="1" customWidth="1"/>
    <col min="7" max="7" width="13.375" style="1" customWidth="1"/>
    <col min="8" max="8" width="11.375" style="1" customWidth="1"/>
    <col min="9" max="9" width="12.125" style="1" customWidth="1"/>
    <col min="10" max="10" width="13.00390625" style="1" customWidth="1"/>
    <col min="11" max="11" width="9.75390625" style="1" hidden="1" customWidth="1"/>
    <col min="12" max="12" width="10.75390625" style="3" customWidth="1"/>
    <col min="13" max="16384" width="9.125" style="1" customWidth="1"/>
  </cols>
  <sheetData>
    <row r="1" spans="3:10" ht="12.75">
      <c r="C1" s="1" t="s">
        <v>116</v>
      </c>
      <c r="J1" s="2"/>
    </row>
    <row r="2" ht="12.75">
      <c r="J2" s="13" t="s">
        <v>159</v>
      </c>
    </row>
    <row r="3" ht="12.75">
      <c r="J3" s="13" t="s">
        <v>154</v>
      </c>
    </row>
    <row r="4" ht="12.75">
      <c r="J4" s="13" t="s">
        <v>155</v>
      </c>
    </row>
    <row r="5" ht="12.75">
      <c r="J5" s="100" t="s">
        <v>326</v>
      </c>
    </row>
    <row r="6" ht="12.75">
      <c r="J6" s="13"/>
    </row>
    <row r="7" ht="12.75">
      <c r="J7" s="13"/>
    </row>
    <row r="8" ht="12.75">
      <c r="J8" s="13"/>
    </row>
    <row r="9" ht="12.75">
      <c r="J9" s="13"/>
    </row>
    <row r="10" spans="10:11" ht="12.75">
      <c r="J10" s="7"/>
      <c r="K10" s="7"/>
    </row>
    <row r="11" spans="3:4" ht="12.75">
      <c r="C11" s="20" t="s">
        <v>114</v>
      </c>
      <c r="D11" s="20" t="s">
        <v>115</v>
      </c>
    </row>
    <row r="23" ht="12.75">
      <c r="G23" s="7"/>
    </row>
    <row r="24" spans="6:8" ht="12.75">
      <c r="F24" s="14"/>
      <c r="G24" s="14"/>
      <c r="H24" s="14"/>
    </row>
    <row r="25" spans="6:8" ht="12.75">
      <c r="F25" s="14"/>
      <c r="G25" s="14"/>
      <c r="H25" s="15"/>
    </row>
    <row r="26" spans="6:8" ht="12.75">
      <c r="F26" s="14"/>
      <c r="G26" s="14"/>
      <c r="H26" s="16"/>
    </row>
    <row r="27" spans="6:8" ht="12.75">
      <c r="F27" s="14"/>
      <c r="G27" s="14"/>
      <c r="H27" s="16"/>
    </row>
    <row r="28" spans="6:8" ht="12.75">
      <c r="F28" s="14"/>
      <c r="G28" s="14"/>
      <c r="H28" s="16"/>
    </row>
  </sheetData>
  <sheetProtection formatCells="0" formatColumns="0" formatRows="0" insertRows="0" autoFilter="0"/>
  <printOptions horizontalCentered="1"/>
  <pageMargins left="0.1968503937007874" right="0.1968503937007874" top="0.3937007874015748" bottom="0.3937007874015748" header="0.5118110236220472" footer="0.11811023622047245"/>
  <pageSetup fitToHeight="2" fitToWidth="1" horizontalDpi="600" verticalDpi="600" orientation="landscape" paperSize="9" scale="94" r:id="rId1"/>
  <headerFooter alignWithMargins="0">
    <oddFooter>&amp;L&amp;8&amp;F / &amp;A&amp;C&amp;8&amp;D  &amp;T&amp;R&amp;8&amp;P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92"/>
  <sheetViews>
    <sheetView showZeros="0" tabSelected="1" zoomScalePageLayoutView="0" workbookViewId="0" topLeftCell="A73">
      <selection activeCell="D28" sqref="D28"/>
    </sheetView>
  </sheetViews>
  <sheetFormatPr defaultColWidth="9.00390625" defaultRowHeight="12.75"/>
  <cols>
    <col min="1" max="1" width="11.25390625" style="0" customWidth="1"/>
    <col min="2" max="2" width="46.37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5" s="16" customFormat="1" ht="15">
      <c r="A1" s="16" t="str">
        <f>Shapka!C1</f>
        <v>Зачепилівська селищна рада</v>
      </c>
      <c r="D1" s="48" t="s">
        <v>28</v>
      </c>
      <c r="E1" s="48"/>
    </row>
    <row r="2" spans="4:5" s="16" customFormat="1" ht="15">
      <c r="D2" s="49" t="str">
        <f>Shapka!J2</f>
        <v>до рішення ІІІ сесії VIII скликання</v>
      </c>
      <c r="E2" s="49"/>
    </row>
    <row r="3" spans="4:5" s="16" customFormat="1" ht="15">
      <c r="D3" s="49" t="str">
        <f>Shapka!J3</f>
        <v>від 21 грудня 2017 року</v>
      </c>
      <c r="E3" s="49"/>
    </row>
    <row r="4" spans="4:5" s="16" customFormat="1" ht="15">
      <c r="D4" s="49" t="str">
        <f>Shapka!J4</f>
        <v>"Про селищний бюджет на 2018 рік"</v>
      </c>
      <c r="E4" s="49"/>
    </row>
    <row r="5" spans="4:5" s="16" customFormat="1" ht="15">
      <c r="D5" s="49" t="str">
        <f>Shapka!J5</f>
        <v>(в редакції рішення IX сесії VIІІ скликання від 27 березня 2018 року)</v>
      </c>
      <c r="E5" s="49"/>
    </row>
    <row r="6" spans="4:5" ht="15">
      <c r="D6" s="49">
        <f>Shapka!J6</f>
        <v>0</v>
      </c>
      <c r="E6" s="18">
        <f>Shapka!J6</f>
        <v>0</v>
      </c>
    </row>
    <row r="7" spans="1:6" ht="18.75" customHeight="1">
      <c r="A7" s="297" t="s">
        <v>157</v>
      </c>
      <c r="B7" s="297"/>
      <c r="C7" s="297"/>
      <c r="D7" s="297"/>
      <c r="E7" s="297"/>
      <c r="F7" s="297"/>
    </row>
    <row r="8" spans="1:6" ht="10.5" customHeight="1">
      <c r="A8" s="136"/>
      <c r="B8" s="136"/>
      <c r="C8" s="136"/>
      <c r="D8" s="136"/>
      <c r="E8" s="136"/>
      <c r="F8" s="137" t="s">
        <v>1</v>
      </c>
    </row>
    <row r="9" spans="1:6" ht="12.75" customHeight="1">
      <c r="A9" s="298" t="s">
        <v>14</v>
      </c>
      <c r="B9" s="298" t="s">
        <v>35</v>
      </c>
      <c r="C9" s="299" t="s">
        <v>2</v>
      </c>
      <c r="D9" s="298" t="s">
        <v>10</v>
      </c>
      <c r="E9" s="298" t="s">
        <v>11</v>
      </c>
      <c r="F9" s="298"/>
    </row>
    <row r="10" spans="1:11" ht="12.75" customHeight="1">
      <c r="A10" s="298"/>
      <c r="B10" s="298"/>
      <c r="C10" s="298"/>
      <c r="D10" s="298"/>
      <c r="E10" s="298" t="s">
        <v>2</v>
      </c>
      <c r="F10" s="298" t="s">
        <v>36</v>
      </c>
      <c r="G10" s="19"/>
      <c r="H10" s="19"/>
      <c r="I10" s="19"/>
      <c r="J10" s="19"/>
      <c r="K10" s="19"/>
    </row>
    <row r="11" spans="1:11" ht="12.75" customHeight="1">
      <c r="A11" s="298"/>
      <c r="B11" s="298"/>
      <c r="C11" s="298"/>
      <c r="D11" s="298"/>
      <c r="E11" s="298"/>
      <c r="F11" s="298"/>
      <c r="G11" s="19"/>
      <c r="H11" s="19"/>
      <c r="I11" s="19"/>
      <c r="J11" s="19"/>
      <c r="K11" s="19"/>
    </row>
    <row r="12" spans="1:11" ht="12.75">
      <c r="A12" s="138">
        <v>1</v>
      </c>
      <c r="B12" s="138">
        <v>2</v>
      </c>
      <c r="C12" s="139">
        <v>3</v>
      </c>
      <c r="D12" s="138">
        <v>4</v>
      </c>
      <c r="E12" s="138">
        <v>5</v>
      </c>
      <c r="F12" s="138">
        <v>6</v>
      </c>
      <c r="G12" s="19"/>
      <c r="H12" s="19"/>
      <c r="I12" s="19"/>
      <c r="J12" s="19"/>
      <c r="K12" s="19"/>
    </row>
    <row r="13" spans="1:11" ht="12.75">
      <c r="A13" s="154">
        <v>10000000</v>
      </c>
      <c r="B13" s="155" t="s">
        <v>15</v>
      </c>
      <c r="C13" s="156">
        <v>30916500</v>
      </c>
      <c r="D13" s="157">
        <v>30906300</v>
      </c>
      <c r="E13" s="157">
        <v>10200</v>
      </c>
      <c r="F13" s="157">
        <v>0</v>
      </c>
      <c r="G13" s="19"/>
      <c r="H13" s="19"/>
      <c r="I13" s="19"/>
      <c r="J13" s="19"/>
      <c r="K13" s="19"/>
    </row>
    <row r="14" spans="1:6" ht="25.5">
      <c r="A14" s="154">
        <v>11000000</v>
      </c>
      <c r="B14" s="155" t="s">
        <v>16</v>
      </c>
      <c r="C14" s="156">
        <v>17038100</v>
      </c>
      <c r="D14" s="157">
        <v>17038100</v>
      </c>
      <c r="E14" s="157">
        <v>0</v>
      </c>
      <c r="F14" s="157">
        <v>0</v>
      </c>
    </row>
    <row r="15" spans="1:6" ht="12.75">
      <c r="A15" s="154">
        <v>11010000</v>
      </c>
      <c r="B15" s="155" t="s">
        <v>37</v>
      </c>
      <c r="C15" s="156">
        <v>16986100</v>
      </c>
      <c r="D15" s="157">
        <v>16986100</v>
      </c>
      <c r="E15" s="157">
        <v>0</v>
      </c>
      <c r="F15" s="157">
        <v>0</v>
      </c>
    </row>
    <row r="16" spans="1:6" ht="38.25">
      <c r="A16" s="158">
        <v>11010100</v>
      </c>
      <c r="B16" s="159" t="s">
        <v>17</v>
      </c>
      <c r="C16" s="160">
        <v>10880200</v>
      </c>
      <c r="D16" s="161">
        <v>10880200</v>
      </c>
      <c r="E16" s="161">
        <v>0</v>
      </c>
      <c r="F16" s="161">
        <v>0</v>
      </c>
    </row>
    <row r="17" spans="1:6" ht="63.75">
      <c r="A17" s="158">
        <v>11010200</v>
      </c>
      <c r="B17" s="159" t="s">
        <v>69</v>
      </c>
      <c r="C17" s="160">
        <v>714500</v>
      </c>
      <c r="D17" s="161">
        <v>714500</v>
      </c>
      <c r="E17" s="161">
        <v>0</v>
      </c>
      <c r="F17" s="161">
        <v>0</v>
      </c>
    </row>
    <row r="18" spans="1:6" ht="38.25">
      <c r="A18" s="158">
        <v>11010400</v>
      </c>
      <c r="B18" s="159" t="s">
        <v>47</v>
      </c>
      <c r="C18" s="160">
        <v>4491400</v>
      </c>
      <c r="D18" s="161">
        <v>4491400</v>
      </c>
      <c r="E18" s="161">
        <v>0</v>
      </c>
      <c r="F18" s="161">
        <v>0</v>
      </c>
    </row>
    <row r="19" spans="1:6" ht="38.25">
      <c r="A19" s="158">
        <v>11010500</v>
      </c>
      <c r="B19" s="159" t="s">
        <v>18</v>
      </c>
      <c r="C19" s="160">
        <v>900000</v>
      </c>
      <c r="D19" s="161">
        <v>900000</v>
      </c>
      <c r="E19" s="161">
        <v>0</v>
      </c>
      <c r="F19" s="161">
        <v>0</v>
      </c>
    </row>
    <row r="20" spans="1:6" ht="12.75">
      <c r="A20" s="154">
        <v>11020000</v>
      </c>
      <c r="B20" s="155" t="s">
        <v>70</v>
      </c>
      <c r="C20" s="156">
        <v>52000</v>
      </c>
      <c r="D20" s="157">
        <v>52000</v>
      </c>
      <c r="E20" s="157">
        <v>0</v>
      </c>
      <c r="F20" s="157">
        <v>0</v>
      </c>
    </row>
    <row r="21" spans="1:6" ht="25.5">
      <c r="A21" s="158">
        <v>11020200</v>
      </c>
      <c r="B21" s="159" t="s">
        <v>71</v>
      </c>
      <c r="C21" s="160">
        <v>52000</v>
      </c>
      <c r="D21" s="161">
        <v>52000</v>
      </c>
      <c r="E21" s="161">
        <v>0</v>
      </c>
      <c r="F21" s="161">
        <v>0</v>
      </c>
    </row>
    <row r="22" spans="1:6" ht="12.75">
      <c r="A22" s="154">
        <v>14000000</v>
      </c>
      <c r="B22" s="155" t="s">
        <v>72</v>
      </c>
      <c r="C22" s="156">
        <v>1443800</v>
      </c>
      <c r="D22" s="157">
        <v>1443800</v>
      </c>
      <c r="E22" s="157">
        <v>0</v>
      </c>
      <c r="F22" s="157">
        <v>0</v>
      </c>
    </row>
    <row r="23" spans="1:6" ht="25.5">
      <c r="A23" s="154">
        <v>14020000</v>
      </c>
      <c r="B23" s="155" t="s">
        <v>73</v>
      </c>
      <c r="C23" s="156">
        <v>271600</v>
      </c>
      <c r="D23" s="157">
        <v>271600</v>
      </c>
      <c r="E23" s="157">
        <v>0</v>
      </c>
      <c r="F23" s="157">
        <v>0</v>
      </c>
    </row>
    <row r="24" spans="1:6" ht="12.75">
      <c r="A24" s="158">
        <v>14021900</v>
      </c>
      <c r="B24" s="159" t="s">
        <v>74</v>
      </c>
      <c r="C24" s="160">
        <v>271600</v>
      </c>
      <c r="D24" s="161">
        <v>271600</v>
      </c>
      <c r="E24" s="161">
        <v>0</v>
      </c>
      <c r="F24" s="161">
        <v>0</v>
      </c>
    </row>
    <row r="25" spans="1:6" ht="38.25">
      <c r="A25" s="154">
        <v>14030000</v>
      </c>
      <c r="B25" s="155" t="s">
        <v>75</v>
      </c>
      <c r="C25" s="156">
        <v>916400</v>
      </c>
      <c r="D25" s="157">
        <v>916400</v>
      </c>
      <c r="E25" s="157">
        <v>0</v>
      </c>
      <c r="F25" s="157">
        <v>0</v>
      </c>
    </row>
    <row r="26" spans="1:6" ht="12.75">
      <c r="A26" s="158">
        <v>14031900</v>
      </c>
      <c r="B26" s="159" t="s">
        <v>74</v>
      </c>
      <c r="C26" s="160">
        <v>916400</v>
      </c>
      <c r="D26" s="161">
        <v>916400</v>
      </c>
      <c r="E26" s="161">
        <v>0</v>
      </c>
      <c r="F26" s="161">
        <v>0</v>
      </c>
    </row>
    <row r="27" spans="1:6" ht="38.25">
      <c r="A27" s="158">
        <v>14040000</v>
      </c>
      <c r="B27" s="159" t="s">
        <v>76</v>
      </c>
      <c r="C27" s="160">
        <v>255800</v>
      </c>
      <c r="D27" s="161">
        <v>255800</v>
      </c>
      <c r="E27" s="161">
        <v>0</v>
      </c>
      <c r="F27" s="161">
        <v>0</v>
      </c>
    </row>
    <row r="28" spans="1:6" ht="12.75">
      <c r="A28" s="154">
        <v>18000000</v>
      </c>
      <c r="B28" s="155" t="s">
        <v>77</v>
      </c>
      <c r="C28" s="156">
        <v>12424400</v>
      </c>
      <c r="D28" s="157">
        <v>12424400</v>
      </c>
      <c r="E28" s="157">
        <v>0</v>
      </c>
      <c r="F28" s="157">
        <v>0</v>
      </c>
    </row>
    <row r="29" spans="1:6" ht="12.75">
      <c r="A29" s="154">
        <v>18010000</v>
      </c>
      <c r="B29" s="155" t="s">
        <v>78</v>
      </c>
      <c r="C29" s="156">
        <v>5532000</v>
      </c>
      <c r="D29" s="157">
        <v>5532000</v>
      </c>
      <c r="E29" s="157">
        <v>0</v>
      </c>
      <c r="F29" s="157">
        <v>0</v>
      </c>
    </row>
    <row r="30" spans="1:6" ht="51">
      <c r="A30" s="158">
        <v>18010100</v>
      </c>
      <c r="B30" s="159" t="s">
        <v>79</v>
      </c>
      <c r="C30" s="160">
        <v>3100</v>
      </c>
      <c r="D30" s="161">
        <v>3100</v>
      </c>
      <c r="E30" s="161">
        <v>0</v>
      </c>
      <c r="F30" s="161">
        <v>0</v>
      </c>
    </row>
    <row r="31" spans="1:6" ht="38.25">
      <c r="A31" s="158">
        <v>18010200</v>
      </c>
      <c r="B31" s="159" t="s">
        <v>80</v>
      </c>
      <c r="C31" s="160">
        <v>15700</v>
      </c>
      <c r="D31" s="161">
        <v>15700</v>
      </c>
      <c r="E31" s="161">
        <v>0</v>
      </c>
      <c r="F31" s="161">
        <v>0</v>
      </c>
    </row>
    <row r="32" spans="1:6" ht="38.25">
      <c r="A32" s="158">
        <v>18010300</v>
      </c>
      <c r="B32" s="159" t="s">
        <v>81</v>
      </c>
      <c r="C32" s="160">
        <v>92500</v>
      </c>
      <c r="D32" s="161">
        <v>92500</v>
      </c>
      <c r="E32" s="161">
        <v>0</v>
      </c>
      <c r="F32" s="161">
        <v>0</v>
      </c>
    </row>
    <row r="33" spans="1:6" ht="51">
      <c r="A33" s="158">
        <v>18010400</v>
      </c>
      <c r="B33" s="159" t="s">
        <v>82</v>
      </c>
      <c r="C33" s="160">
        <v>130200</v>
      </c>
      <c r="D33" s="161">
        <v>130200</v>
      </c>
      <c r="E33" s="161">
        <v>0</v>
      </c>
      <c r="F33" s="161">
        <v>0</v>
      </c>
    </row>
    <row r="34" spans="1:6" ht="12.75">
      <c r="A34" s="158">
        <v>18010500</v>
      </c>
      <c r="B34" s="159" t="s">
        <v>83</v>
      </c>
      <c r="C34" s="160">
        <v>385300</v>
      </c>
      <c r="D34" s="161">
        <v>385300</v>
      </c>
      <c r="E34" s="161">
        <v>0</v>
      </c>
      <c r="F34" s="161">
        <v>0</v>
      </c>
    </row>
    <row r="35" spans="1:6" ht="12.75">
      <c r="A35" s="158">
        <v>18010600</v>
      </c>
      <c r="B35" s="159" t="s">
        <v>84</v>
      </c>
      <c r="C35" s="160">
        <v>2672700</v>
      </c>
      <c r="D35" s="161">
        <v>2672700</v>
      </c>
      <c r="E35" s="161">
        <v>0</v>
      </c>
      <c r="F35" s="161">
        <v>0</v>
      </c>
    </row>
    <row r="36" spans="1:6" ht="12.75">
      <c r="A36" s="158">
        <v>18010700</v>
      </c>
      <c r="B36" s="159" t="s">
        <v>85</v>
      </c>
      <c r="C36" s="160">
        <v>1369300</v>
      </c>
      <c r="D36" s="161">
        <v>1369300</v>
      </c>
      <c r="E36" s="161">
        <v>0</v>
      </c>
      <c r="F36" s="161">
        <v>0</v>
      </c>
    </row>
    <row r="37" spans="1:6" ht="12.75">
      <c r="A37" s="158">
        <v>18010900</v>
      </c>
      <c r="B37" s="159" t="s">
        <v>86</v>
      </c>
      <c r="C37" s="160">
        <v>838200</v>
      </c>
      <c r="D37" s="161">
        <v>838200</v>
      </c>
      <c r="E37" s="161">
        <v>0</v>
      </c>
      <c r="F37" s="161">
        <v>0</v>
      </c>
    </row>
    <row r="38" spans="1:6" ht="12.75">
      <c r="A38" s="158">
        <v>18011100</v>
      </c>
      <c r="B38" s="159" t="s">
        <v>87</v>
      </c>
      <c r="C38" s="160">
        <v>25000</v>
      </c>
      <c r="D38" s="161">
        <v>25000</v>
      </c>
      <c r="E38" s="161">
        <v>0</v>
      </c>
      <c r="F38" s="161">
        <v>0</v>
      </c>
    </row>
    <row r="39" spans="1:6" ht="12.75">
      <c r="A39" s="154">
        <v>18030000</v>
      </c>
      <c r="B39" s="155" t="s">
        <v>88</v>
      </c>
      <c r="C39" s="156">
        <v>200</v>
      </c>
      <c r="D39" s="157">
        <v>200</v>
      </c>
      <c r="E39" s="157">
        <v>0</v>
      </c>
      <c r="F39" s="157">
        <v>0</v>
      </c>
    </row>
    <row r="40" spans="1:6" ht="12.75">
      <c r="A40" s="158">
        <v>18030200</v>
      </c>
      <c r="B40" s="159" t="s">
        <v>89</v>
      </c>
      <c r="C40" s="160">
        <v>200</v>
      </c>
      <c r="D40" s="161">
        <v>200</v>
      </c>
      <c r="E40" s="161">
        <v>0</v>
      </c>
      <c r="F40" s="161">
        <v>0</v>
      </c>
    </row>
    <row r="41" spans="1:6" ht="12.75">
      <c r="A41" s="154">
        <v>18050000</v>
      </c>
      <c r="B41" s="155" t="s">
        <v>90</v>
      </c>
      <c r="C41" s="156">
        <v>6892200</v>
      </c>
      <c r="D41" s="157">
        <v>6892200</v>
      </c>
      <c r="E41" s="157">
        <v>0</v>
      </c>
      <c r="F41" s="157">
        <v>0</v>
      </c>
    </row>
    <row r="42" spans="1:6" ht="12.75">
      <c r="A42" s="158">
        <v>18050300</v>
      </c>
      <c r="B42" s="159" t="s">
        <v>91</v>
      </c>
      <c r="C42" s="160">
        <v>35200</v>
      </c>
      <c r="D42" s="161">
        <v>35200</v>
      </c>
      <c r="E42" s="161">
        <v>0</v>
      </c>
      <c r="F42" s="161">
        <v>0</v>
      </c>
    </row>
    <row r="43" spans="1:6" ht="12.75">
      <c r="A43" s="158">
        <v>18050400</v>
      </c>
      <c r="B43" s="159" t="s">
        <v>92</v>
      </c>
      <c r="C43" s="160">
        <v>1815900</v>
      </c>
      <c r="D43" s="161">
        <v>1815900</v>
      </c>
      <c r="E43" s="161">
        <v>0</v>
      </c>
      <c r="F43" s="161">
        <v>0</v>
      </c>
    </row>
    <row r="44" spans="1:6" ht="63.75">
      <c r="A44" s="158">
        <v>18050500</v>
      </c>
      <c r="B44" s="159" t="s">
        <v>93</v>
      </c>
      <c r="C44" s="160">
        <v>5041100</v>
      </c>
      <c r="D44" s="161">
        <v>5041100</v>
      </c>
      <c r="E44" s="161">
        <v>0</v>
      </c>
      <c r="F44" s="161">
        <v>0</v>
      </c>
    </row>
    <row r="45" spans="1:6" ht="12.75">
      <c r="A45" s="154">
        <v>19000000</v>
      </c>
      <c r="B45" s="155" t="s">
        <v>94</v>
      </c>
      <c r="C45" s="156">
        <v>10200</v>
      </c>
      <c r="D45" s="157">
        <v>0</v>
      </c>
      <c r="E45" s="157">
        <v>10200</v>
      </c>
      <c r="F45" s="157">
        <v>0</v>
      </c>
    </row>
    <row r="46" spans="1:6" ht="12.75">
      <c r="A46" s="154">
        <v>19010000</v>
      </c>
      <c r="B46" s="155" t="s">
        <v>95</v>
      </c>
      <c r="C46" s="156">
        <v>10200</v>
      </c>
      <c r="D46" s="157">
        <v>0</v>
      </c>
      <c r="E46" s="157">
        <v>10200</v>
      </c>
      <c r="F46" s="157">
        <v>0</v>
      </c>
    </row>
    <row r="47" spans="1:6" ht="38.25">
      <c r="A47" s="158">
        <v>19010100</v>
      </c>
      <c r="B47" s="159" t="s">
        <v>96</v>
      </c>
      <c r="C47" s="160">
        <v>4300</v>
      </c>
      <c r="D47" s="161">
        <v>0</v>
      </c>
      <c r="E47" s="161">
        <v>4300</v>
      </c>
      <c r="F47" s="161">
        <v>0</v>
      </c>
    </row>
    <row r="48" spans="1:6" ht="51">
      <c r="A48" s="158">
        <v>19010300</v>
      </c>
      <c r="B48" s="159" t="s">
        <v>97</v>
      </c>
      <c r="C48" s="160">
        <v>5900</v>
      </c>
      <c r="D48" s="161">
        <v>0</v>
      </c>
      <c r="E48" s="161">
        <v>5900</v>
      </c>
      <c r="F48" s="161">
        <v>0</v>
      </c>
    </row>
    <row r="49" spans="1:6" ht="12.75">
      <c r="A49" s="154">
        <v>20000000</v>
      </c>
      <c r="B49" s="155" t="s">
        <v>19</v>
      </c>
      <c r="C49" s="156">
        <v>1228900</v>
      </c>
      <c r="D49" s="157">
        <v>765500</v>
      </c>
      <c r="E49" s="157">
        <v>463400</v>
      </c>
      <c r="F49" s="157">
        <v>0</v>
      </c>
    </row>
    <row r="50" spans="1:6" ht="25.5">
      <c r="A50" s="154">
        <v>21000000</v>
      </c>
      <c r="B50" s="155" t="s">
        <v>98</v>
      </c>
      <c r="C50" s="156">
        <v>32100</v>
      </c>
      <c r="D50" s="157">
        <v>32100</v>
      </c>
      <c r="E50" s="157">
        <v>0</v>
      </c>
      <c r="F50" s="157">
        <v>0</v>
      </c>
    </row>
    <row r="51" spans="1:6" ht="12.75">
      <c r="A51" s="154">
        <v>21080000</v>
      </c>
      <c r="B51" s="155" t="s">
        <v>99</v>
      </c>
      <c r="C51" s="156">
        <v>32100</v>
      </c>
      <c r="D51" s="157">
        <v>32100</v>
      </c>
      <c r="E51" s="157">
        <v>0</v>
      </c>
      <c r="F51" s="157">
        <v>0</v>
      </c>
    </row>
    <row r="52" spans="1:6" ht="12.75">
      <c r="A52" s="158">
        <v>21081100</v>
      </c>
      <c r="B52" s="159" t="s">
        <v>100</v>
      </c>
      <c r="C52" s="160">
        <v>2100</v>
      </c>
      <c r="D52" s="161">
        <v>2100</v>
      </c>
      <c r="E52" s="161">
        <v>0</v>
      </c>
      <c r="F52" s="161">
        <v>0</v>
      </c>
    </row>
    <row r="53" spans="1:6" ht="38.25">
      <c r="A53" s="158">
        <v>21081500</v>
      </c>
      <c r="B53" s="159" t="s">
        <v>310</v>
      </c>
      <c r="C53" s="160">
        <v>30000</v>
      </c>
      <c r="D53" s="161">
        <v>30000</v>
      </c>
      <c r="E53" s="161">
        <v>0</v>
      </c>
      <c r="F53" s="161">
        <v>0</v>
      </c>
    </row>
    <row r="54" spans="1:6" ht="25.5">
      <c r="A54" s="154">
        <v>22000000</v>
      </c>
      <c r="B54" s="155" t="s">
        <v>101</v>
      </c>
      <c r="C54" s="156">
        <v>701900</v>
      </c>
      <c r="D54" s="157">
        <v>701900</v>
      </c>
      <c r="E54" s="157">
        <v>0</v>
      </c>
      <c r="F54" s="157">
        <v>0</v>
      </c>
    </row>
    <row r="55" spans="1:6" ht="12.75">
      <c r="A55" s="154">
        <v>22010000</v>
      </c>
      <c r="B55" s="155" t="s">
        <v>102</v>
      </c>
      <c r="C55" s="156">
        <v>509100</v>
      </c>
      <c r="D55" s="157">
        <v>509100</v>
      </c>
      <c r="E55" s="157">
        <v>0</v>
      </c>
      <c r="F55" s="157">
        <v>0</v>
      </c>
    </row>
    <row r="56" spans="1:6" ht="12.75">
      <c r="A56" s="158">
        <v>22012500</v>
      </c>
      <c r="B56" s="159" t="s">
        <v>103</v>
      </c>
      <c r="C56" s="160">
        <v>237000</v>
      </c>
      <c r="D56" s="161">
        <v>237000</v>
      </c>
      <c r="E56" s="161">
        <v>0</v>
      </c>
      <c r="F56" s="161">
        <v>0</v>
      </c>
    </row>
    <row r="57" spans="1:6" ht="25.5">
      <c r="A57" s="158">
        <v>22012600</v>
      </c>
      <c r="B57" s="159" t="s">
        <v>104</v>
      </c>
      <c r="C57" s="160">
        <v>272100</v>
      </c>
      <c r="D57" s="161">
        <v>272100</v>
      </c>
      <c r="E57" s="161">
        <v>0</v>
      </c>
      <c r="F57" s="161">
        <v>0</v>
      </c>
    </row>
    <row r="58" spans="1:6" ht="38.25">
      <c r="A58" s="154">
        <v>22080000</v>
      </c>
      <c r="B58" s="155" t="s">
        <v>105</v>
      </c>
      <c r="C58" s="156">
        <v>160000</v>
      </c>
      <c r="D58" s="157">
        <v>160000</v>
      </c>
      <c r="E58" s="157">
        <v>0</v>
      </c>
      <c r="F58" s="157">
        <v>0</v>
      </c>
    </row>
    <row r="59" spans="1:6" ht="38.25">
      <c r="A59" s="158">
        <v>22080400</v>
      </c>
      <c r="B59" s="159" t="s">
        <v>106</v>
      </c>
      <c r="C59" s="160">
        <v>160000</v>
      </c>
      <c r="D59" s="161">
        <v>160000</v>
      </c>
      <c r="E59" s="161">
        <v>0</v>
      </c>
      <c r="F59" s="161">
        <v>0</v>
      </c>
    </row>
    <row r="60" spans="1:6" ht="12.75">
      <c r="A60" s="154">
        <v>22090000</v>
      </c>
      <c r="B60" s="155" t="s">
        <v>107</v>
      </c>
      <c r="C60" s="156">
        <v>32800</v>
      </c>
      <c r="D60" s="157">
        <v>32800</v>
      </c>
      <c r="E60" s="157">
        <v>0</v>
      </c>
      <c r="F60" s="157">
        <v>0</v>
      </c>
    </row>
    <row r="61" spans="1:6" ht="51">
      <c r="A61" s="158">
        <v>22090100</v>
      </c>
      <c r="B61" s="159" t="s">
        <v>108</v>
      </c>
      <c r="C61" s="160">
        <v>26400</v>
      </c>
      <c r="D61" s="161">
        <v>26400</v>
      </c>
      <c r="E61" s="161">
        <v>0</v>
      </c>
      <c r="F61" s="161">
        <v>0</v>
      </c>
    </row>
    <row r="62" spans="1:6" ht="12.75">
      <c r="A62" s="158">
        <v>22090200</v>
      </c>
      <c r="B62" s="159" t="s">
        <v>109</v>
      </c>
      <c r="C62" s="160">
        <v>3400</v>
      </c>
      <c r="D62" s="161">
        <v>3400</v>
      </c>
      <c r="E62" s="161">
        <v>0</v>
      </c>
      <c r="F62" s="161">
        <v>0</v>
      </c>
    </row>
    <row r="63" spans="1:6" ht="38.25">
      <c r="A63" s="158">
        <v>22090400</v>
      </c>
      <c r="B63" s="159" t="s">
        <v>110</v>
      </c>
      <c r="C63" s="160">
        <v>3000</v>
      </c>
      <c r="D63" s="161">
        <v>3000</v>
      </c>
      <c r="E63" s="161">
        <v>0</v>
      </c>
      <c r="F63" s="161">
        <v>0</v>
      </c>
    </row>
    <row r="64" spans="1:6" ht="12.75">
      <c r="A64" s="154">
        <v>24000000</v>
      </c>
      <c r="B64" s="155" t="s">
        <v>111</v>
      </c>
      <c r="C64" s="156">
        <v>40500</v>
      </c>
      <c r="D64" s="157">
        <v>31500</v>
      </c>
      <c r="E64" s="157">
        <v>9000</v>
      </c>
      <c r="F64" s="157">
        <v>0</v>
      </c>
    </row>
    <row r="65" spans="1:6" ht="12.75">
      <c r="A65" s="154">
        <v>24060000</v>
      </c>
      <c r="B65" s="155" t="s">
        <v>99</v>
      </c>
      <c r="C65" s="156">
        <v>40500</v>
      </c>
      <c r="D65" s="157">
        <v>31500</v>
      </c>
      <c r="E65" s="157">
        <v>9000</v>
      </c>
      <c r="F65" s="157">
        <v>0</v>
      </c>
    </row>
    <row r="66" spans="1:6" ht="12.75">
      <c r="A66" s="158">
        <v>24060300</v>
      </c>
      <c r="B66" s="159" t="s">
        <v>99</v>
      </c>
      <c r="C66" s="160">
        <v>31500</v>
      </c>
      <c r="D66" s="161">
        <v>31500</v>
      </c>
      <c r="E66" s="161">
        <v>0</v>
      </c>
      <c r="F66" s="161">
        <v>0</v>
      </c>
    </row>
    <row r="67" spans="1:6" ht="51">
      <c r="A67" s="158">
        <v>24062100</v>
      </c>
      <c r="B67" s="159" t="s">
        <v>112</v>
      </c>
      <c r="C67" s="160">
        <v>9000</v>
      </c>
      <c r="D67" s="161">
        <v>0</v>
      </c>
      <c r="E67" s="161">
        <v>9000</v>
      </c>
      <c r="F67" s="161">
        <v>0</v>
      </c>
    </row>
    <row r="68" spans="1:6" ht="12.75">
      <c r="A68" s="154">
        <v>25000000</v>
      </c>
      <c r="B68" s="155" t="s">
        <v>20</v>
      </c>
      <c r="C68" s="156">
        <v>454400</v>
      </c>
      <c r="D68" s="157">
        <v>0</v>
      </c>
      <c r="E68" s="157">
        <v>454400</v>
      </c>
      <c r="F68" s="157">
        <v>0</v>
      </c>
    </row>
    <row r="69" spans="1:6" ht="38.25">
      <c r="A69" s="154">
        <v>25010000</v>
      </c>
      <c r="B69" s="155" t="s">
        <v>21</v>
      </c>
      <c r="C69" s="156">
        <v>334100</v>
      </c>
      <c r="D69" s="157">
        <v>0</v>
      </c>
      <c r="E69" s="157">
        <v>334100</v>
      </c>
      <c r="F69" s="157">
        <v>0</v>
      </c>
    </row>
    <row r="70" spans="1:6" ht="25.5">
      <c r="A70" s="158">
        <v>25010100</v>
      </c>
      <c r="B70" s="159" t="s">
        <v>22</v>
      </c>
      <c r="C70" s="160">
        <v>316200</v>
      </c>
      <c r="D70" s="161">
        <v>0</v>
      </c>
      <c r="E70" s="161">
        <v>316200</v>
      </c>
      <c r="F70" s="161">
        <v>0</v>
      </c>
    </row>
    <row r="71" spans="1:6" ht="12.75">
      <c r="A71" s="158">
        <v>25010300</v>
      </c>
      <c r="B71" s="159" t="s">
        <v>23</v>
      </c>
      <c r="C71" s="160">
        <v>17900</v>
      </c>
      <c r="D71" s="161">
        <v>0</v>
      </c>
      <c r="E71" s="161">
        <v>17900</v>
      </c>
      <c r="F71" s="161">
        <v>0</v>
      </c>
    </row>
    <row r="72" spans="1:6" ht="25.5">
      <c r="A72" s="154">
        <v>25020000</v>
      </c>
      <c r="B72" s="155" t="s">
        <v>24</v>
      </c>
      <c r="C72" s="156">
        <v>120300</v>
      </c>
      <c r="D72" s="157">
        <v>0</v>
      </c>
      <c r="E72" s="157">
        <v>120300</v>
      </c>
      <c r="F72" s="157">
        <v>0</v>
      </c>
    </row>
    <row r="73" spans="1:6" ht="12.75">
      <c r="A73" s="158">
        <v>25020100</v>
      </c>
      <c r="B73" s="159" t="s">
        <v>32</v>
      </c>
      <c r="C73" s="160">
        <v>20300</v>
      </c>
      <c r="D73" s="161">
        <v>0</v>
      </c>
      <c r="E73" s="161">
        <v>20300</v>
      </c>
      <c r="F73" s="161">
        <v>0</v>
      </c>
    </row>
    <row r="74" spans="1:6" ht="76.5">
      <c r="A74" s="158">
        <v>25020200</v>
      </c>
      <c r="B74" s="159" t="s">
        <v>113</v>
      </c>
      <c r="C74" s="160">
        <v>100000</v>
      </c>
      <c r="D74" s="161">
        <v>0</v>
      </c>
      <c r="E74" s="161">
        <v>100000</v>
      </c>
      <c r="F74" s="161">
        <v>0</v>
      </c>
    </row>
    <row r="75" spans="1:6" ht="12.75">
      <c r="A75" s="162" t="s">
        <v>25</v>
      </c>
      <c r="B75" s="163"/>
      <c r="C75" s="156">
        <v>32145400</v>
      </c>
      <c r="D75" s="156">
        <v>31671800</v>
      </c>
      <c r="E75" s="156">
        <v>473600</v>
      </c>
      <c r="F75" s="156">
        <v>0</v>
      </c>
    </row>
    <row r="76" spans="1:6" ht="12.75">
      <c r="A76" s="154">
        <v>40000000</v>
      </c>
      <c r="B76" s="155" t="s">
        <v>281</v>
      </c>
      <c r="C76" s="156">
        <v>39663724</v>
      </c>
      <c r="D76" s="157">
        <v>31681624</v>
      </c>
      <c r="E76" s="157">
        <v>7982100</v>
      </c>
      <c r="F76" s="157">
        <v>7982100</v>
      </c>
    </row>
    <row r="77" spans="1:6" ht="12.75">
      <c r="A77" s="154">
        <v>41000000</v>
      </c>
      <c r="B77" s="155" t="s">
        <v>26</v>
      </c>
      <c r="C77" s="156">
        <v>39663724</v>
      </c>
      <c r="D77" s="157">
        <v>31681624</v>
      </c>
      <c r="E77" s="157">
        <v>7982100</v>
      </c>
      <c r="F77" s="157">
        <v>7982100</v>
      </c>
    </row>
    <row r="78" spans="1:6" ht="25.5">
      <c r="A78" s="154">
        <v>41020000</v>
      </c>
      <c r="B78" s="155" t="s">
        <v>143</v>
      </c>
      <c r="C78" s="156">
        <v>778500</v>
      </c>
      <c r="D78" s="157">
        <v>778500</v>
      </c>
      <c r="E78" s="157">
        <v>0</v>
      </c>
      <c r="F78" s="157">
        <v>0</v>
      </c>
    </row>
    <row r="79" spans="1:6" ht="12.75">
      <c r="A79" s="158">
        <v>41020100</v>
      </c>
      <c r="B79" s="159" t="s">
        <v>38</v>
      </c>
      <c r="C79" s="160">
        <v>778500</v>
      </c>
      <c r="D79" s="161">
        <v>778500</v>
      </c>
      <c r="E79" s="161">
        <v>0</v>
      </c>
      <c r="F79" s="161">
        <v>0</v>
      </c>
    </row>
    <row r="80" spans="1:6" ht="25.5">
      <c r="A80" s="154">
        <v>41030000</v>
      </c>
      <c r="B80" s="155" t="s">
        <v>282</v>
      </c>
      <c r="C80" s="156">
        <v>25497500</v>
      </c>
      <c r="D80" s="157">
        <v>25497500</v>
      </c>
      <c r="E80" s="157">
        <v>0</v>
      </c>
      <c r="F80" s="157">
        <v>0</v>
      </c>
    </row>
    <row r="81" spans="1:6" ht="25.5">
      <c r="A81" s="158">
        <v>41033900</v>
      </c>
      <c r="B81" s="159" t="s">
        <v>39</v>
      </c>
      <c r="C81" s="160">
        <v>18070200</v>
      </c>
      <c r="D81" s="161">
        <v>18070200</v>
      </c>
      <c r="E81" s="161">
        <v>0</v>
      </c>
      <c r="F81" s="161">
        <v>0</v>
      </c>
    </row>
    <row r="82" spans="1:6" ht="25.5">
      <c r="A82" s="158">
        <v>41034200</v>
      </c>
      <c r="B82" s="159" t="s">
        <v>40</v>
      </c>
      <c r="C82" s="160">
        <v>7427300</v>
      </c>
      <c r="D82" s="161">
        <v>7427300</v>
      </c>
      <c r="E82" s="161">
        <v>0</v>
      </c>
      <c r="F82" s="161">
        <v>0</v>
      </c>
    </row>
    <row r="83" spans="1:6" ht="25.5">
      <c r="A83" s="154">
        <v>41040000</v>
      </c>
      <c r="B83" s="155" t="s">
        <v>181</v>
      </c>
      <c r="C83" s="156">
        <v>4332800</v>
      </c>
      <c r="D83" s="157">
        <v>4332800</v>
      </c>
      <c r="E83" s="157">
        <v>0</v>
      </c>
      <c r="F83" s="157">
        <v>0</v>
      </c>
    </row>
    <row r="84" spans="1:6" ht="63.75">
      <c r="A84" s="158">
        <v>41040200</v>
      </c>
      <c r="B84" s="159" t="s">
        <v>165</v>
      </c>
      <c r="C84" s="160">
        <v>4332800</v>
      </c>
      <c r="D84" s="161">
        <v>4332800</v>
      </c>
      <c r="E84" s="161">
        <v>0</v>
      </c>
      <c r="F84" s="161">
        <v>0</v>
      </c>
    </row>
    <row r="85" spans="1:6" ht="25.5">
      <c r="A85" s="154">
        <v>41050000</v>
      </c>
      <c r="B85" s="155" t="s">
        <v>327</v>
      </c>
      <c r="C85" s="156">
        <v>9054924</v>
      </c>
      <c r="D85" s="157">
        <v>1072824</v>
      </c>
      <c r="E85" s="157">
        <v>7982100</v>
      </c>
      <c r="F85" s="157">
        <v>7982100</v>
      </c>
    </row>
    <row r="86" spans="1:6" ht="38.25">
      <c r="A86" s="158">
        <v>41051100</v>
      </c>
      <c r="B86" s="159" t="s">
        <v>328</v>
      </c>
      <c r="C86" s="160">
        <v>1770000</v>
      </c>
      <c r="D86" s="161">
        <v>850000</v>
      </c>
      <c r="E86" s="161">
        <v>920000</v>
      </c>
      <c r="F86" s="161">
        <v>920000</v>
      </c>
    </row>
    <row r="87" spans="1:6" ht="25.5">
      <c r="A87" s="158">
        <v>41053400</v>
      </c>
      <c r="B87" s="159" t="s">
        <v>329</v>
      </c>
      <c r="C87" s="160">
        <v>4850000</v>
      </c>
      <c r="D87" s="161">
        <v>0</v>
      </c>
      <c r="E87" s="161">
        <v>4850000</v>
      </c>
      <c r="F87" s="161">
        <v>4850000</v>
      </c>
    </row>
    <row r="88" spans="1:7" ht="18">
      <c r="A88" s="158">
        <v>41053900</v>
      </c>
      <c r="B88" s="159" t="s">
        <v>123</v>
      </c>
      <c r="C88" s="160">
        <v>2434924</v>
      </c>
      <c r="D88" s="161">
        <v>222824</v>
      </c>
      <c r="E88" s="161">
        <v>2212100</v>
      </c>
      <c r="F88" s="161">
        <v>2212100</v>
      </c>
      <c r="G88" s="57"/>
    </row>
    <row r="89" spans="1:6" ht="12.75">
      <c r="A89" s="162" t="s">
        <v>27</v>
      </c>
      <c r="B89" s="163"/>
      <c r="C89" s="156">
        <v>71809124</v>
      </c>
      <c r="D89" s="156">
        <v>63353424</v>
      </c>
      <c r="E89" s="156">
        <v>8455700</v>
      </c>
      <c r="F89" s="156">
        <v>7982100</v>
      </c>
    </row>
    <row r="92" spans="1:5" ht="15.75">
      <c r="A92" s="229" t="s">
        <v>114</v>
      </c>
      <c r="B92" s="230"/>
      <c r="C92" s="230"/>
      <c r="D92" s="229" t="s">
        <v>249</v>
      </c>
      <c r="E92" s="136"/>
    </row>
  </sheetData>
  <sheetProtection formatCells="0" formatColumns="0" formatRows="0" insertRows="0"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 horizontalCentered="1"/>
  <pageMargins left="0.1968503937007874" right="0.1968503937007874" top="0.3937007874015748" bottom="0.3937007874015748" header="0.5118110236220472" footer="0.11811023622047245"/>
  <pageSetup fitToHeight="3" fitToWidth="1" horizontalDpi="600" verticalDpi="600" orientation="portrait" paperSize="9" scale="89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32"/>
  <sheetViews>
    <sheetView showZeros="0" view="pageBreakPreview" zoomScaleNormal="70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  <col min="7" max="7" width="3.875" style="0" customWidth="1"/>
  </cols>
  <sheetData>
    <row r="1" spans="1:4" s="16" customFormat="1" ht="15">
      <c r="A1" s="16" t="str">
        <f>Shapka!C1</f>
        <v>Зачепилівська селищна рада</v>
      </c>
      <c r="D1" s="48" t="s">
        <v>180</v>
      </c>
    </row>
    <row r="2" s="16" customFormat="1" ht="15">
      <c r="D2" s="49" t="str">
        <f>Shapka!J2</f>
        <v>до рішення ІІІ сесії VIII скликання</v>
      </c>
    </row>
    <row r="3" s="16" customFormat="1" ht="15">
      <c r="D3" s="49" t="str">
        <f>Shapka!J3</f>
        <v>від 21 грудня 2017 року</v>
      </c>
    </row>
    <row r="4" s="16" customFormat="1" ht="15">
      <c r="D4" s="49" t="str">
        <f>Shapka!J4</f>
        <v>"Про селищний бюджет на 2018 рік"</v>
      </c>
    </row>
    <row r="5" s="16" customFormat="1" ht="15">
      <c r="D5" s="49" t="str">
        <f>Shapka!J5</f>
        <v>(в редакції рішення IX сесії VIІІ скликання від 27 березня 2018 року)</v>
      </c>
    </row>
    <row r="6" ht="12.75">
      <c r="E6" s="18">
        <f>'[2]Shapka'!J6</f>
        <v>0</v>
      </c>
    </row>
    <row r="7" spans="1:6" s="127" customFormat="1" ht="18.75" customHeight="1">
      <c r="A7" s="300" t="s">
        <v>308</v>
      </c>
      <c r="B7" s="301"/>
      <c r="C7" s="301"/>
      <c r="D7" s="301"/>
      <c r="E7" s="301"/>
      <c r="F7" s="301"/>
    </row>
    <row r="8" spans="1:6" ht="12.75" customHeight="1">
      <c r="A8" s="136"/>
      <c r="B8" s="136"/>
      <c r="C8" s="136"/>
      <c r="D8" s="136"/>
      <c r="E8" s="136"/>
      <c r="F8" s="137" t="s">
        <v>1</v>
      </c>
    </row>
    <row r="9" spans="1:11" ht="12.75" customHeight="1">
      <c r="A9" s="298" t="s">
        <v>14</v>
      </c>
      <c r="B9" s="298" t="s">
        <v>222</v>
      </c>
      <c r="C9" s="299" t="s">
        <v>2</v>
      </c>
      <c r="D9" s="298" t="s">
        <v>10</v>
      </c>
      <c r="E9" s="298" t="s">
        <v>11</v>
      </c>
      <c r="F9" s="298"/>
      <c r="G9" s="19"/>
      <c r="H9" s="19"/>
      <c r="I9" s="19"/>
      <c r="J9" s="19"/>
      <c r="K9" s="19"/>
    </row>
    <row r="10" spans="1:11" ht="12.75" customHeight="1">
      <c r="A10" s="298"/>
      <c r="B10" s="298"/>
      <c r="C10" s="298"/>
      <c r="D10" s="298"/>
      <c r="E10" s="298" t="s">
        <v>2</v>
      </c>
      <c r="F10" s="298" t="s">
        <v>36</v>
      </c>
      <c r="G10" s="19"/>
      <c r="H10" s="19"/>
      <c r="I10" s="19"/>
      <c r="J10" s="19"/>
      <c r="K10" s="19"/>
    </row>
    <row r="11" spans="1:11" ht="12.75">
      <c r="A11" s="298"/>
      <c r="B11" s="298"/>
      <c r="C11" s="298"/>
      <c r="D11" s="298"/>
      <c r="E11" s="298"/>
      <c r="F11" s="298"/>
      <c r="G11" s="19"/>
      <c r="H11" s="19"/>
      <c r="I11" s="19"/>
      <c r="J11" s="19"/>
      <c r="K11" s="19"/>
    </row>
    <row r="12" spans="1:11" ht="12.75">
      <c r="A12" s="138">
        <v>1</v>
      </c>
      <c r="B12" s="138">
        <v>2</v>
      </c>
      <c r="C12" s="139">
        <v>3</v>
      </c>
      <c r="D12" s="138">
        <v>4</v>
      </c>
      <c r="E12" s="138">
        <v>5</v>
      </c>
      <c r="F12" s="138">
        <v>6</v>
      </c>
      <c r="G12" s="19"/>
      <c r="H12" s="19"/>
      <c r="I12" s="19"/>
      <c r="J12" s="19"/>
      <c r="K12" s="19"/>
    </row>
    <row r="13" spans="1:6" ht="12.75">
      <c r="A13" s="154">
        <v>200000</v>
      </c>
      <c r="B13" s="155" t="s">
        <v>223</v>
      </c>
      <c r="C13" s="156">
        <v>1023648</v>
      </c>
      <c r="D13" s="157">
        <v>-460070</v>
      </c>
      <c r="E13" s="157">
        <v>1483718</v>
      </c>
      <c r="F13" s="157">
        <v>1483718</v>
      </c>
    </row>
    <row r="14" spans="1:6" ht="12.75">
      <c r="A14" s="154">
        <v>203000</v>
      </c>
      <c r="B14" s="155" t="s">
        <v>245</v>
      </c>
      <c r="C14" s="156">
        <v>0</v>
      </c>
      <c r="D14" s="157">
        <v>0</v>
      </c>
      <c r="E14" s="157">
        <v>0</v>
      </c>
      <c r="F14" s="157">
        <v>0</v>
      </c>
    </row>
    <row r="15" spans="1:6" ht="12.75">
      <c r="A15" s="158">
        <v>203410</v>
      </c>
      <c r="B15" s="159" t="s">
        <v>246</v>
      </c>
      <c r="C15" s="160">
        <v>5074706</v>
      </c>
      <c r="D15" s="161">
        <v>5074706</v>
      </c>
      <c r="E15" s="161">
        <v>0</v>
      </c>
      <c r="F15" s="161">
        <v>0</v>
      </c>
    </row>
    <row r="16" spans="1:6" ht="12.75">
      <c r="A16" s="158">
        <v>203420</v>
      </c>
      <c r="B16" s="159" t="s">
        <v>247</v>
      </c>
      <c r="C16" s="160">
        <v>-5074706</v>
      </c>
      <c r="D16" s="161">
        <v>-5074706</v>
      </c>
      <c r="E16" s="161">
        <v>0</v>
      </c>
      <c r="F16" s="161">
        <v>0</v>
      </c>
    </row>
    <row r="17" spans="1:6" ht="25.5">
      <c r="A17" s="154">
        <v>205000</v>
      </c>
      <c r="B17" s="155" t="s">
        <v>224</v>
      </c>
      <c r="C17" s="156">
        <v>0</v>
      </c>
      <c r="D17" s="157">
        <v>0</v>
      </c>
      <c r="E17" s="157">
        <v>0</v>
      </c>
      <c r="F17" s="157">
        <v>0</v>
      </c>
    </row>
    <row r="18" spans="1:6" ht="12.75">
      <c r="A18" s="158">
        <v>205100</v>
      </c>
      <c r="B18" s="159" t="s">
        <v>225</v>
      </c>
      <c r="C18" s="160">
        <v>46752</v>
      </c>
      <c r="D18" s="161">
        <v>0</v>
      </c>
      <c r="E18" s="161">
        <v>46752</v>
      </c>
      <c r="F18" s="161">
        <v>0</v>
      </c>
    </row>
    <row r="19" spans="1:6" ht="12.75">
      <c r="A19" s="158">
        <v>205200</v>
      </c>
      <c r="B19" s="159" t="s">
        <v>226</v>
      </c>
      <c r="C19" s="160">
        <v>46752</v>
      </c>
      <c r="D19" s="161">
        <v>0</v>
      </c>
      <c r="E19" s="161">
        <v>46752</v>
      </c>
      <c r="F19" s="161">
        <v>0</v>
      </c>
    </row>
    <row r="20" spans="1:6" ht="25.5">
      <c r="A20" s="154">
        <v>208000</v>
      </c>
      <c r="B20" s="155" t="s">
        <v>227</v>
      </c>
      <c r="C20" s="156">
        <v>1023648</v>
      </c>
      <c r="D20" s="157">
        <v>-460070</v>
      </c>
      <c r="E20" s="157">
        <v>1483718</v>
      </c>
      <c r="F20" s="157">
        <v>1483718</v>
      </c>
    </row>
    <row r="21" spans="1:6" ht="12.75">
      <c r="A21" s="158">
        <v>208100</v>
      </c>
      <c r="B21" s="159" t="s">
        <v>225</v>
      </c>
      <c r="C21" s="160">
        <v>119555909</v>
      </c>
      <c r="D21" s="161">
        <v>116492789</v>
      </c>
      <c r="E21" s="161">
        <v>3063120</v>
      </c>
      <c r="F21" s="161">
        <v>32043</v>
      </c>
    </row>
    <row r="22" spans="1:6" ht="12.75">
      <c r="A22" s="158">
        <v>208200</v>
      </c>
      <c r="B22" s="159" t="s">
        <v>226</v>
      </c>
      <c r="C22" s="160">
        <v>118532261</v>
      </c>
      <c r="D22" s="161">
        <v>115586141</v>
      </c>
      <c r="E22" s="161">
        <v>2946120</v>
      </c>
      <c r="F22" s="161">
        <v>-84957</v>
      </c>
    </row>
    <row r="23" spans="1:6" ht="38.25">
      <c r="A23" s="158">
        <v>208400</v>
      </c>
      <c r="B23" s="159" t="s">
        <v>228</v>
      </c>
      <c r="C23" s="160">
        <v>0</v>
      </c>
      <c r="D23" s="161">
        <v>-1366718</v>
      </c>
      <c r="E23" s="161">
        <v>1366718</v>
      </c>
      <c r="F23" s="161">
        <v>1366718</v>
      </c>
    </row>
    <row r="24" spans="1:6" ht="12.75">
      <c r="A24" s="154">
        <v>600000</v>
      </c>
      <c r="B24" s="155" t="s">
        <v>229</v>
      </c>
      <c r="C24" s="156">
        <v>1023648</v>
      </c>
      <c r="D24" s="157">
        <v>-460070</v>
      </c>
      <c r="E24" s="157">
        <v>1483718</v>
      </c>
      <c r="F24" s="157">
        <v>1483718</v>
      </c>
    </row>
    <row r="25" spans="1:6" ht="12.75">
      <c r="A25" s="154">
        <v>602000</v>
      </c>
      <c r="B25" s="155" t="s">
        <v>230</v>
      </c>
      <c r="C25" s="156">
        <v>1023648</v>
      </c>
      <c r="D25" s="157">
        <v>-460070</v>
      </c>
      <c r="E25" s="157">
        <v>1483718</v>
      </c>
      <c r="F25" s="157">
        <v>1483718</v>
      </c>
    </row>
    <row r="26" spans="1:6" ht="12.75">
      <c r="A26" s="158">
        <v>602100</v>
      </c>
      <c r="B26" s="159" t="s">
        <v>225</v>
      </c>
      <c r="C26" s="160">
        <v>119602661</v>
      </c>
      <c r="D26" s="161">
        <v>116492789</v>
      </c>
      <c r="E26" s="161">
        <v>3109872</v>
      </c>
      <c r="F26" s="161">
        <v>32043</v>
      </c>
    </row>
    <row r="27" spans="1:6" ht="12.75">
      <c r="A27" s="158">
        <v>602200</v>
      </c>
      <c r="B27" s="159" t="s">
        <v>226</v>
      </c>
      <c r="C27" s="160">
        <v>118579013</v>
      </c>
      <c r="D27" s="161">
        <v>115586141</v>
      </c>
      <c r="E27" s="161">
        <v>2992872</v>
      </c>
      <c r="F27" s="161">
        <v>-84957</v>
      </c>
    </row>
    <row r="28" spans="1:6" ht="38.25">
      <c r="A28" s="158">
        <v>602400</v>
      </c>
      <c r="B28" s="159" t="s">
        <v>228</v>
      </c>
      <c r="C28" s="160">
        <v>0</v>
      </c>
      <c r="D28" s="161">
        <v>-1366718</v>
      </c>
      <c r="E28" s="161">
        <v>1366718</v>
      </c>
      <c r="F28" s="161">
        <v>1366718</v>
      </c>
    </row>
    <row r="29" spans="1:6" ht="25.5">
      <c r="A29" s="154">
        <v>603000</v>
      </c>
      <c r="B29" s="155" t="s">
        <v>248</v>
      </c>
      <c r="C29" s="156">
        <v>0</v>
      </c>
      <c r="D29" s="157">
        <v>0</v>
      </c>
      <c r="E29" s="157">
        <v>0</v>
      </c>
      <c r="F29" s="157">
        <v>0</v>
      </c>
    </row>
    <row r="30" spans="1:6" ht="25.5">
      <c r="A30" s="158">
        <v>603000</v>
      </c>
      <c r="B30" s="159" t="s">
        <v>248</v>
      </c>
      <c r="C30" s="160">
        <v>0</v>
      </c>
      <c r="D30" s="161">
        <v>0</v>
      </c>
      <c r="E30" s="161">
        <v>0</v>
      </c>
      <c r="F30" s="161">
        <v>0</v>
      </c>
    </row>
    <row r="32" spans="1:6" ht="15.75">
      <c r="A32" s="136"/>
      <c r="B32" s="229" t="s">
        <v>114</v>
      </c>
      <c r="C32" s="230"/>
      <c r="D32" s="230"/>
      <c r="E32" s="229" t="s">
        <v>249</v>
      </c>
      <c r="F32" s="136"/>
    </row>
  </sheetData>
  <sheetProtection formatCells="0" formatColumns="0" formatRows="0" insertRows="0"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600" verticalDpi="600" orientation="landscape" paperSize="9" r:id="rId1"/>
  <headerFooter alignWithMargins="0"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23"/>
  <sheetViews>
    <sheetView showZeros="0" view="pageBreakPreview" zoomScaleNormal="70" zoomScaleSheetLayoutView="100" zoomScalePageLayoutView="0" workbookViewId="0" topLeftCell="A37">
      <selection activeCell="K61" sqref="K61"/>
    </sheetView>
  </sheetViews>
  <sheetFormatPr defaultColWidth="9.00390625" defaultRowHeight="12.75"/>
  <cols>
    <col min="1" max="1" width="10.75390625" style="21" customWidth="1"/>
    <col min="2" max="2" width="12.375" style="0" customWidth="1"/>
    <col min="3" max="3" width="11.625" style="0" customWidth="1"/>
    <col min="4" max="4" width="57.875" style="0" customWidth="1"/>
    <col min="5" max="5" width="13.125" style="0" customWidth="1"/>
    <col min="6" max="6" width="13.75390625" style="0" customWidth="1"/>
    <col min="7" max="7" width="11.375" style="0" customWidth="1"/>
    <col min="8" max="8" width="11.00390625" style="0" customWidth="1"/>
    <col min="9" max="9" width="12.375" style="0" customWidth="1"/>
    <col min="10" max="10" width="10.625" style="0" customWidth="1"/>
    <col min="11" max="11" width="11.125" style="0" customWidth="1"/>
    <col min="12" max="12" width="10.25390625" style="0" customWidth="1"/>
    <col min="13" max="13" width="8.75390625" style="0" customWidth="1"/>
    <col min="14" max="14" width="13.375" style="0" customWidth="1"/>
    <col min="15" max="15" width="11.375" style="0" customWidth="1"/>
    <col min="16" max="16" width="13.875" style="0" customWidth="1"/>
  </cols>
  <sheetData>
    <row r="1" spans="1:10" s="16" customFormat="1" ht="15">
      <c r="A1" s="35" t="str">
        <f>Shapka!C1</f>
        <v>Зачепилівська селищна рада</v>
      </c>
      <c r="J1" s="48" t="s">
        <v>158</v>
      </c>
    </row>
    <row r="2" spans="1:10" s="16" customFormat="1" ht="15">
      <c r="A2" s="35"/>
      <c r="J2" s="49" t="str">
        <f>Shapka!J2</f>
        <v>до рішення ІІІ сесії VIII скликання</v>
      </c>
    </row>
    <row r="3" spans="1:10" s="16" customFormat="1" ht="15">
      <c r="A3" s="35"/>
      <c r="J3" s="49" t="str">
        <f>Shapka!J3</f>
        <v>від 21 грудня 2017 року</v>
      </c>
    </row>
    <row r="4" spans="1:10" s="16" customFormat="1" ht="15">
      <c r="A4" s="35"/>
      <c r="J4" s="49" t="str">
        <f>Shapka!J4</f>
        <v>"Про селищний бюджет на 2018 рік"</v>
      </c>
    </row>
    <row r="5" ht="15">
      <c r="J5" s="50" t="str">
        <f>Shapka!J5</f>
        <v>(в редакції рішення IX сесії VIІІ скликання від 27 березня 2018 року)</v>
      </c>
    </row>
    <row r="6" ht="12.75">
      <c r="J6" s="18">
        <f>'[1]Shapka'!J6</f>
        <v>0</v>
      </c>
    </row>
    <row r="7" spans="1:13" s="53" customFormat="1" ht="18">
      <c r="A7" s="55"/>
      <c r="B7" s="303" t="s">
        <v>153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</row>
    <row r="8" spans="1:13" s="53" customFormat="1" ht="22.5" customHeight="1">
      <c r="A8" s="55"/>
      <c r="B8" s="303" t="s">
        <v>67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</row>
    <row r="9" spans="1:16" s="53" customFormat="1" ht="22.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7" t="s">
        <v>1</v>
      </c>
    </row>
    <row r="10" spans="1:16" ht="28.5" customHeight="1">
      <c r="A10" s="302" t="s">
        <v>63</v>
      </c>
      <c r="B10" s="302" t="s">
        <v>64</v>
      </c>
      <c r="C10" s="302" t="s">
        <v>65</v>
      </c>
      <c r="D10" s="298" t="s">
        <v>66</v>
      </c>
      <c r="E10" s="298" t="s">
        <v>10</v>
      </c>
      <c r="F10" s="298"/>
      <c r="G10" s="298"/>
      <c r="H10" s="298"/>
      <c r="I10" s="298"/>
      <c r="J10" s="298" t="s">
        <v>11</v>
      </c>
      <c r="K10" s="298"/>
      <c r="L10" s="298"/>
      <c r="M10" s="298"/>
      <c r="N10" s="298"/>
      <c r="O10" s="298"/>
      <c r="P10" s="299" t="s">
        <v>13</v>
      </c>
    </row>
    <row r="11" spans="1:16" ht="12.75" customHeight="1">
      <c r="A11" s="298"/>
      <c r="B11" s="298"/>
      <c r="C11" s="298"/>
      <c r="D11" s="298"/>
      <c r="E11" s="299" t="s">
        <v>2</v>
      </c>
      <c r="F11" s="298" t="s">
        <v>41</v>
      </c>
      <c r="G11" s="298" t="s">
        <v>33</v>
      </c>
      <c r="H11" s="298"/>
      <c r="I11" s="298" t="s">
        <v>42</v>
      </c>
      <c r="J11" s="299" t="s">
        <v>2</v>
      </c>
      <c r="K11" s="298" t="s">
        <v>41</v>
      </c>
      <c r="L11" s="298" t="s">
        <v>33</v>
      </c>
      <c r="M11" s="298"/>
      <c r="N11" s="298" t="s">
        <v>42</v>
      </c>
      <c r="O11" s="138" t="s">
        <v>33</v>
      </c>
      <c r="P11" s="298"/>
    </row>
    <row r="12" spans="1:16" ht="58.5" customHeight="1">
      <c r="A12" s="298"/>
      <c r="B12" s="298"/>
      <c r="C12" s="298"/>
      <c r="D12" s="298"/>
      <c r="E12" s="298"/>
      <c r="F12" s="298"/>
      <c r="G12" s="298" t="s">
        <v>29</v>
      </c>
      <c r="H12" s="298" t="s">
        <v>30</v>
      </c>
      <c r="I12" s="298"/>
      <c r="J12" s="298"/>
      <c r="K12" s="298"/>
      <c r="L12" s="298" t="s">
        <v>29</v>
      </c>
      <c r="M12" s="298" t="s">
        <v>30</v>
      </c>
      <c r="N12" s="298"/>
      <c r="O12" s="298" t="s">
        <v>31</v>
      </c>
      <c r="P12" s="298"/>
    </row>
    <row r="13" spans="1:16" ht="12.75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</row>
    <row r="14" spans="1:16" ht="12.75">
      <c r="A14" s="138">
        <v>1</v>
      </c>
      <c r="B14" s="138">
        <v>2</v>
      </c>
      <c r="C14" s="138">
        <v>3</v>
      </c>
      <c r="D14" s="138">
        <v>4</v>
      </c>
      <c r="E14" s="139">
        <v>5</v>
      </c>
      <c r="F14" s="138">
        <v>6</v>
      </c>
      <c r="G14" s="138">
        <v>7</v>
      </c>
      <c r="H14" s="138">
        <v>8</v>
      </c>
      <c r="I14" s="138">
        <v>9</v>
      </c>
      <c r="J14" s="139">
        <v>10</v>
      </c>
      <c r="K14" s="138">
        <v>11</v>
      </c>
      <c r="L14" s="138">
        <v>12</v>
      </c>
      <c r="M14" s="138">
        <v>13</v>
      </c>
      <c r="N14" s="138">
        <v>14</v>
      </c>
      <c r="O14" s="138">
        <v>15</v>
      </c>
      <c r="P14" s="139">
        <v>16</v>
      </c>
    </row>
    <row r="15" spans="1:16" ht="15" customHeight="1">
      <c r="A15" s="164" t="s">
        <v>52</v>
      </c>
      <c r="B15" s="165"/>
      <c r="C15" s="166"/>
      <c r="D15" s="167" t="s">
        <v>250</v>
      </c>
      <c r="E15" s="168">
        <v>33386123</v>
      </c>
      <c r="F15" s="169">
        <v>33274963</v>
      </c>
      <c r="G15" s="169">
        <v>10035142</v>
      </c>
      <c r="H15" s="169">
        <v>1347004</v>
      </c>
      <c r="I15" s="169"/>
      <c r="J15" s="168">
        <v>5917318</v>
      </c>
      <c r="K15" s="169">
        <v>473600</v>
      </c>
      <c r="L15" s="169">
        <v>81968</v>
      </c>
      <c r="M15" s="169">
        <v>0</v>
      </c>
      <c r="N15" s="169">
        <v>5443718</v>
      </c>
      <c r="O15" s="169">
        <v>5443718</v>
      </c>
      <c r="P15" s="168">
        <v>39303441</v>
      </c>
    </row>
    <row r="16" spans="1:17" ht="15" customHeight="1">
      <c r="A16" s="164" t="s">
        <v>53</v>
      </c>
      <c r="B16" s="165"/>
      <c r="C16" s="166"/>
      <c r="D16" s="167" t="s">
        <v>339</v>
      </c>
      <c r="E16" s="168">
        <v>33386123</v>
      </c>
      <c r="F16" s="169">
        <v>33274963</v>
      </c>
      <c r="G16" s="169">
        <v>10035142</v>
      </c>
      <c r="H16" s="169">
        <v>1347004</v>
      </c>
      <c r="I16" s="169"/>
      <c r="J16" s="168">
        <v>5917318</v>
      </c>
      <c r="K16" s="169">
        <v>473600</v>
      </c>
      <c r="L16" s="169">
        <v>81968</v>
      </c>
      <c r="M16" s="169">
        <v>0</v>
      </c>
      <c r="N16" s="169">
        <v>5443718</v>
      </c>
      <c r="O16" s="169">
        <v>5443718</v>
      </c>
      <c r="P16" s="168">
        <v>39303441</v>
      </c>
      <c r="Q16" s="140"/>
    </row>
    <row r="17" spans="1:16" ht="51" customHeight="1">
      <c r="A17" s="164" t="s">
        <v>194</v>
      </c>
      <c r="B17" s="164" t="s">
        <v>184</v>
      </c>
      <c r="C17" s="170" t="s">
        <v>55</v>
      </c>
      <c r="D17" s="167" t="s">
        <v>185</v>
      </c>
      <c r="E17" s="168">
        <v>5740544</v>
      </c>
      <c r="F17" s="169">
        <v>5740544</v>
      </c>
      <c r="G17" s="169">
        <v>4302517</v>
      </c>
      <c r="H17" s="169">
        <v>259339</v>
      </c>
      <c r="I17" s="169"/>
      <c r="J17" s="168">
        <v>244000</v>
      </c>
      <c r="K17" s="169">
        <v>0</v>
      </c>
      <c r="L17" s="169">
        <v>0</v>
      </c>
      <c r="M17" s="169">
        <v>0</v>
      </c>
      <c r="N17" s="169">
        <v>244000</v>
      </c>
      <c r="O17" s="169">
        <v>244000</v>
      </c>
      <c r="P17" s="168">
        <v>5984544</v>
      </c>
    </row>
    <row r="18" spans="1:16" ht="15" customHeight="1">
      <c r="A18" s="164" t="s">
        <v>125</v>
      </c>
      <c r="B18" s="164" t="s">
        <v>57</v>
      </c>
      <c r="C18" s="170" t="s">
        <v>56</v>
      </c>
      <c r="D18" s="167" t="s">
        <v>126</v>
      </c>
      <c r="E18" s="168">
        <v>5816680</v>
      </c>
      <c r="F18" s="169">
        <v>5816680</v>
      </c>
      <c r="G18" s="169">
        <v>3492300</v>
      </c>
      <c r="H18" s="169">
        <v>781680</v>
      </c>
      <c r="I18" s="169"/>
      <c r="J18" s="168">
        <v>354400</v>
      </c>
      <c r="K18" s="169">
        <v>354400</v>
      </c>
      <c r="L18" s="169">
        <v>0</v>
      </c>
      <c r="M18" s="169">
        <v>0</v>
      </c>
      <c r="N18" s="169">
        <v>0</v>
      </c>
      <c r="O18" s="169">
        <v>0</v>
      </c>
      <c r="P18" s="168">
        <v>6171080</v>
      </c>
    </row>
    <row r="19" spans="1:16" ht="15" customHeight="1">
      <c r="A19" s="164" t="s">
        <v>152</v>
      </c>
      <c r="B19" s="164" t="s">
        <v>144</v>
      </c>
      <c r="C19" s="170" t="s">
        <v>118</v>
      </c>
      <c r="D19" s="167" t="s">
        <v>119</v>
      </c>
      <c r="E19" s="168">
        <v>398492</v>
      </c>
      <c r="F19" s="169">
        <v>398492</v>
      </c>
      <c r="G19" s="169">
        <v>326629</v>
      </c>
      <c r="H19" s="169">
        <v>0</v>
      </c>
      <c r="I19" s="169"/>
      <c r="J19" s="168">
        <v>98000</v>
      </c>
      <c r="K19" s="169">
        <v>98000</v>
      </c>
      <c r="L19" s="169">
        <v>81968</v>
      </c>
      <c r="M19" s="169">
        <v>0</v>
      </c>
      <c r="N19" s="169">
        <v>0</v>
      </c>
      <c r="O19" s="169">
        <v>0</v>
      </c>
      <c r="P19" s="168">
        <v>496492</v>
      </c>
    </row>
    <row r="20" spans="1:16" ht="15" customHeight="1">
      <c r="A20" s="164" t="s">
        <v>128</v>
      </c>
      <c r="B20" s="164" t="s">
        <v>120</v>
      </c>
      <c r="C20" s="170" t="s">
        <v>58</v>
      </c>
      <c r="D20" s="167" t="s">
        <v>127</v>
      </c>
      <c r="E20" s="168">
        <v>419348</v>
      </c>
      <c r="F20" s="169">
        <v>419348</v>
      </c>
      <c r="G20" s="169">
        <v>283752</v>
      </c>
      <c r="H20" s="169">
        <v>36324</v>
      </c>
      <c r="I20" s="169"/>
      <c r="J20" s="168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8">
        <v>419348</v>
      </c>
    </row>
    <row r="21" spans="1:16" ht="27.75" customHeight="1">
      <c r="A21" s="164" t="s">
        <v>130</v>
      </c>
      <c r="B21" s="164" t="s">
        <v>68</v>
      </c>
      <c r="C21" s="170" t="s">
        <v>59</v>
      </c>
      <c r="D21" s="167" t="s">
        <v>129</v>
      </c>
      <c r="E21" s="168">
        <v>545169</v>
      </c>
      <c r="F21" s="169">
        <v>545169</v>
      </c>
      <c r="G21" s="169">
        <v>337508</v>
      </c>
      <c r="H21" s="169">
        <v>90125</v>
      </c>
      <c r="I21" s="169"/>
      <c r="J21" s="168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8">
        <v>545169</v>
      </c>
    </row>
    <row r="22" spans="1:16" ht="27" customHeight="1">
      <c r="A22" s="164" t="s">
        <v>195</v>
      </c>
      <c r="B22" s="164" t="s">
        <v>196</v>
      </c>
      <c r="C22" s="166"/>
      <c r="D22" s="167" t="s">
        <v>197</v>
      </c>
      <c r="E22" s="168">
        <v>0</v>
      </c>
      <c r="F22" s="169">
        <v>0</v>
      </c>
      <c r="G22" s="169">
        <v>0</v>
      </c>
      <c r="H22" s="169">
        <v>0</v>
      </c>
      <c r="I22" s="169"/>
      <c r="J22" s="168">
        <v>43418</v>
      </c>
      <c r="K22" s="169">
        <v>2000</v>
      </c>
      <c r="L22" s="169">
        <v>0</v>
      </c>
      <c r="M22" s="169">
        <v>0</v>
      </c>
      <c r="N22" s="169">
        <v>41418</v>
      </c>
      <c r="O22" s="169">
        <v>41418</v>
      </c>
      <c r="P22" s="168">
        <v>43418</v>
      </c>
    </row>
    <row r="23" spans="1:16" ht="27.75" customHeight="1">
      <c r="A23" s="171" t="s">
        <v>188</v>
      </c>
      <c r="B23" s="171" t="s">
        <v>186</v>
      </c>
      <c r="C23" s="172" t="s">
        <v>132</v>
      </c>
      <c r="D23" s="173" t="s">
        <v>187</v>
      </c>
      <c r="E23" s="174">
        <v>0</v>
      </c>
      <c r="F23" s="175">
        <v>0</v>
      </c>
      <c r="G23" s="175">
        <v>0</v>
      </c>
      <c r="H23" s="175">
        <v>0</v>
      </c>
      <c r="I23" s="175"/>
      <c r="J23" s="174">
        <v>43418</v>
      </c>
      <c r="K23" s="175">
        <v>2000</v>
      </c>
      <c r="L23" s="175">
        <v>0</v>
      </c>
      <c r="M23" s="175">
        <v>0</v>
      </c>
      <c r="N23" s="175">
        <v>41418</v>
      </c>
      <c r="O23" s="175">
        <v>41418</v>
      </c>
      <c r="P23" s="174">
        <v>43418</v>
      </c>
    </row>
    <row r="24" spans="1:16" ht="40.5" customHeight="1">
      <c r="A24" s="164" t="s">
        <v>198</v>
      </c>
      <c r="B24" s="164" t="s">
        <v>145</v>
      </c>
      <c r="C24" s="170" t="s">
        <v>132</v>
      </c>
      <c r="D24" s="167" t="s">
        <v>146</v>
      </c>
      <c r="E24" s="168">
        <v>101160</v>
      </c>
      <c r="F24" s="169">
        <v>0</v>
      </c>
      <c r="G24" s="169">
        <v>0</v>
      </c>
      <c r="H24" s="169">
        <v>0</v>
      </c>
      <c r="I24" s="169"/>
      <c r="J24" s="168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8">
        <v>101160</v>
      </c>
    </row>
    <row r="25" spans="1:16" ht="15" customHeight="1">
      <c r="A25" s="164" t="s">
        <v>133</v>
      </c>
      <c r="B25" s="164" t="s">
        <v>121</v>
      </c>
      <c r="C25" s="170" t="s">
        <v>132</v>
      </c>
      <c r="D25" s="167" t="s">
        <v>131</v>
      </c>
      <c r="E25" s="168">
        <v>3026658</v>
      </c>
      <c r="F25" s="169">
        <v>3026658</v>
      </c>
      <c r="G25" s="169">
        <v>1292436</v>
      </c>
      <c r="H25" s="169">
        <v>179536</v>
      </c>
      <c r="I25" s="169">
        <v>0</v>
      </c>
      <c r="J25" s="168">
        <v>156300</v>
      </c>
      <c r="K25" s="169">
        <v>0</v>
      </c>
      <c r="L25" s="169">
        <v>0</v>
      </c>
      <c r="M25" s="169">
        <v>0</v>
      </c>
      <c r="N25" s="169">
        <v>156300</v>
      </c>
      <c r="O25" s="169">
        <v>156300</v>
      </c>
      <c r="P25" s="168">
        <v>3182958</v>
      </c>
    </row>
    <row r="26" spans="1:17" ht="19.5" customHeight="1">
      <c r="A26" s="164" t="s">
        <v>311</v>
      </c>
      <c r="B26" s="164" t="s">
        <v>313</v>
      </c>
      <c r="C26" s="170" t="s">
        <v>312</v>
      </c>
      <c r="D26" s="167" t="s">
        <v>314</v>
      </c>
      <c r="E26" s="168">
        <v>76000</v>
      </c>
      <c r="F26" s="169">
        <v>76000</v>
      </c>
      <c r="G26" s="169">
        <v>0</v>
      </c>
      <c r="H26" s="169">
        <v>0</v>
      </c>
      <c r="I26" s="169">
        <v>0</v>
      </c>
      <c r="J26" s="168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8">
        <v>76000</v>
      </c>
      <c r="Q26" s="98"/>
    </row>
    <row r="27" spans="1:16" ht="21" customHeight="1">
      <c r="A27" s="164" t="s">
        <v>315</v>
      </c>
      <c r="B27" s="164" t="s">
        <v>316</v>
      </c>
      <c r="C27" s="166"/>
      <c r="D27" s="167" t="s">
        <v>317</v>
      </c>
      <c r="E27" s="168">
        <v>0</v>
      </c>
      <c r="F27" s="169">
        <v>0</v>
      </c>
      <c r="G27" s="169">
        <v>0</v>
      </c>
      <c r="H27" s="169">
        <v>0</v>
      </c>
      <c r="I27" s="169">
        <v>0</v>
      </c>
      <c r="J27" s="168">
        <v>152000</v>
      </c>
      <c r="K27" s="169">
        <v>0</v>
      </c>
      <c r="L27" s="169">
        <v>0</v>
      </c>
      <c r="M27" s="169">
        <v>0</v>
      </c>
      <c r="N27" s="169">
        <v>152000</v>
      </c>
      <c r="O27" s="169">
        <v>152000</v>
      </c>
      <c r="P27" s="168">
        <v>152000</v>
      </c>
    </row>
    <row r="28" spans="1:16" ht="20.25" customHeight="1">
      <c r="A28" s="171" t="s">
        <v>318</v>
      </c>
      <c r="B28" s="171" t="s">
        <v>320</v>
      </c>
      <c r="C28" s="172" t="s">
        <v>319</v>
      </c>
      <c r="D28" s="173" t="s">
        <v>321</v>
      </c>
      <c r="E28" s="174">
        <v>0</v>
      </c>
      <c r="F28" s="175">
        <v>0</v>
      </c>
      <c r="G28" s="175">
        <v>0</v>
      </c>
      <c r="H28" s="175">
        <v>0</v>
      </c>
      <c r="I28" s="175">
        <v>0</v>
      </c>
      <c r="J28" s="174">
        <v>152000</v>
      </c>
      <c r="K28" s="175">
        <v>0</v>
      </c>
      <c r="L28" s="175">
        <v>0</v>
      </c>
      <c r="M28" s="175">
        <v>0</v>
      </c>
      <c r="N28" s="175">
        <v>152000</v>
      </c>
      <c r="O28" s="175">
        <v>152000</v>
      </c>
      <c r="P28" s="174">
        <v>152000</v>
      </c>
    </row>
    <row r="29" spans="1:16" ht="21.75" customHeight="1">
      <c r="A29" s="164" t="s">
        <v>330</v>
      </c>
      <c r="B29" s="164" t="s">
        <v>331</v>
      </c>
      <c r="C29" s="166"/>
      <c r="D29" s="167" t="s">
        <v>332</v>
      </c>
      <c r="E29" s="168">
        <v>0</v>
      </c>
      <c r="F29" s="169">
        <v>0</v>
      </c>
      <c r="G29" s="169">
        <v>0</v>
      </c>
      <c r="H29" s="169">
        <v>0</v>
      </c>
      <c r="I29" s="169">
        <v>0</v>
      </c>
      <c r="J29" s="168">
        <v>4850000</v>
      </c>
      <c r="K29" s="169">
        <v>0</v>
      </c>
      <c r="L29" s="169">
        <v>0</v>
      </c>
      <c r="M29" s="169">
        <v>0</v>
      </c>
      <c r="N29" s="169">
        <v>4850000</v>
      </c>
      <c r="O29" s="169">
        <v>4850000</v>
      </c>
      <c r="P29" s="168">
        <v>4850000</v>
      </c>
    </row>
    <row r="30" spans="1:16" ht="30" customHeight="1">
      <c r="A30" s="171" t="s">
        <v>333</v>
      </c>
      <c r="B30" s="171" t="s">
        <v>334</v>
      </c>
      <c r="C30" s="172" t="s">
        <v>148</v>
      </c>
      <c r="D30" s="173" t="s">
        <v>335</v>
      </c>
      <c r="E30" s="174">
        <v>0</v>
      </c>
      <c r="F30" s="175">
        <v>0</v>
      </c>
      <c r="G30" s="175">
        <v>0</v>
      </c>
      <c r="H30" s="175">
        <v>0</v>
      </c>
      <c r="I30" s="175">
        <v>0</v>
      </c>
      <c r="J30" s="174">
        <v>4850000</v>
      </c>
      <c r="K30" s="175">
        <v>0</v>
      </c>
      <c r="L30" s="175">
        <v>0</v>
      </c>
      <c r="M30" s="175">
        <v>0</v>
      </c>
      <c r="N30" s="175">
        <v>4850000</v>
      </c>
      <c r="O30" s="175">
        <v>4850000</v>
      </c>
      <c r="P30" s="174">
        <v>4850000</v>
      </c>
    </row>
    <row r="31" spans="1:16" ht="25.5">
      <c r="A31" s="164" t="s">
        <v>151</v>
      </c>
      <c r="B31" s="164" t="s">
        <v>147</v>
      </c>
      <c r="C31" s="170" t="s">
        <v>148</v>
      </c>
      <c r="D31" s="167" t="s">
        <v>149</v>
      </c>
      <c r="E31" s="168">
        <v>20000</v>
      </c>
      <c r="F31" s="169">
        <v>20000</v>
      </c>
      <c r="G31" s="169">
        <v>0</v>
      </c>
      <c r="H31" s="169">
        <v>0</v>
      </c>
      <c r="I31" s="169">
        <v>0</v>
      </c>
      <c r="J31" s="168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8">
        <v>20000</v>
      </c>
    </row>
    <row r="32" spans="1:16" ht="25.5">
      <c r="A32" s="164" t="s">
        <v>199</v>
      </c>
      <c r="B32" s="164" t="s">
        <v>200</v>
      </c>
      <c r="C32" s="166"/>
      <c r="D32" s="167" t="s">
        <v>201</v>
      </c>
      <c r="E32" s="168">
        <v>200000</v>
      </c>
      <c r="F32" s="169">
        <v>200000</v>
      </c>
      <c r="G32" s="169">
        <v>0</v>
      </c>
      <c r="H32" s="169">
        <v>0</v>
      </c>
      <c r="I32" s="169">
        <v>0</v>
      </c>
      <c r="J32" s="168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8">
        <v>200000</v>
      </c>
    </row>
    <row r="33" spans="1:16" ht="25.5">
      <c r="A33" s="171" t="s">
        <v>202</v>
      </c>
      <c r="B33" s="171" t="s">
        <v>203</v>
      </c>
      <c r="C33" s="172" t="s">
        <v>134</v>
      </c>
      <c r="D33" s="173" t="s">
        <v>193</v>
      </c>
      <c r="E33" s="174">
        <v>200000</v>
      </c>
      <c r="F33" s="175">
        <v>200000</v>
      </c>
      <c r="G33" s="175">
        <v>0</v>
      </c>
      <c r="H33" s="175">
        <v>0</v>
      </c>
      <c r="I33" s="175">
        <v>0</v>
      </c>
      <c r="J33" s="174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4">
        <v>200000</v>
      </c>
    </row>
    <row r="34" spans="1:16" ht="25.5">
      <c r="A34" s="164" t="s">
        <v>204</v>
      </c>
      <c r="B34" s="164" t="s">
        <v>205</v>
      </c>
      <c r="C34" s="166"/>
      <c r="D34" s="167" t="s">
        <v>206</v>
      </c>
      <c r="E34" s="168">
        <v>0</v>
      </c>
      <c r="F34" s="169">
        <v>0</v>
      </c>
      <c r="G34" s="169">
        <v>0</v>
      </c>
      <c r="H34" s="169">
        <v>0</v>
      </c>
      <c r="I34" s="169">
        <v>0</v>
      </c>
      <c r="J34" s="168">
        <v>19200</v>
      </c>
      <c r="K34" s="169">
        <v>19200</v>
      </c>
      <c r="L34" s="169">
        <v>0</v>
      </c>
      <c r="M34" s="169">
        <v>0</v>
      </c>
      <c r="N34" s="169">
        <v>0</v>
      </c>
      <c r="O34" s="169">
        <v>0</v>
      </c>
      <c r="P34" s="168">
        <v>19200</v>
      </c>
    </row>
    <row r="35" spans="1:16" ht="18" customHeight="1">
      <c r="A35" s="171" t="s">
        <v>192</v>
      </c>
      <c r="B35" s="171" t="s">
        <v>189</v>
      </c>
      <c r="C35" s="172" t="s">
        <v>190</v>
      </c>
      <c r="D35" s="173" t="s">
        <v>191</v>
      </c>
      <c r="E35" s="174">
        <v>0</v>
      </c>
      <c r="F35" s="175">
        <v>0</v>
      </c>
      <c r="G35" s="175">
        <v>0</v>
      </c>
      <c r="H35" s="175">
        <v>0</v>
      </c>
      <c r="I35" s="175">
        <v>0</v>
      </c>
      <c r="J35" s="174">
        <v>19200</v>
      </c>
      <c r="K35" s="175">
        <v>19200</v>
      </c>
      <c r="L35" s="175">
        <v>0</v>
      </c>
      <c r="M35" s="175">
        <v>0</v>
      </c>
      <c r="N35" s="175">
        <v>0</v>
      </c>
      <c r="O35" s="175">
        <v>0</v>
      </c>
      <c r="P35" s="174">
        <v>19200</v>
      </c>
    </row>
    <row r="36" spans="1:16" ht="18" customHeight="1">
      <c r="A36" s="164" t="s">
        <v>136</v>
      </c>
      <c r="B36" s="164" t="s">
        <v>150</v>
      </c>
      <c r="C36" s="170" t="s">
        <v>60</v>
      </c>
      <c r="D36" s="167" t="s">
        <v>135</v>
      </c>
      <c r="E36" s="168">
        <v>10000</v>
      </c>
      <c r="F36" s="169">
        <v>0</v>
      </c>
      <c r="G36" s="169">
        <v>0</v>
      </c>
      <c r="H36" s="169">
        <v>0</v>
      </c>
      <c r="I36" s="169">
        <v>0</v>
      </c>
      <c r="J36" s="168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8">
        <v>10000</v>
      </c>
    </row>
    <row r="37" spans="1:16" ht="42" customHeight="1">
      <c r="A37" s="164" t="s">
        <v>170</v>
      </c>
      <c r="B37" s="164" t="s">
        <v>164</v>
      </c>
      <c r="C37" s="170" t="s">
        <v>61</v>
      </c>
      <c r="D37" s="167" t="s">
        <v>165</v>
      </c>
      <c r="E37" s="168">
        <v>1003040</v>
      </c>
      <c r="F37" s="169">
        <v>1003040</v>
      </c>
      <c r="G37" s="169">
        <v>0</v>
      </c>
      <c r="H37" s="169">
        <v>0</v>
      </c>
      <c r="I37" s="169">
        <v>0</v>
      </c>
      <c r="J37" s="168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8">
        <v>1003040</v>
      </c>
    </row>
    <row r="38" spans="1:16" ht="39.75" customHeight="1">
      <c r="A38" s="164" t="s">
        <v>171</v>
      </c>
      <c r="B38" s="164" t="s">
        <v>166</v>
      </c>
      <c r="C38" s="170" t="s">
        <v>61</v>
      </c>
      <c r="D38" s="167" t="s">
        <v>167</v>
      </c>
      <c r="E38" s="168">
        <v>2301785</v>
      </c>
      <c r="F38" s="169">
        <v>2301785</v>
      </c>
      <c r="G38" s="169">
        <v>0</v>
      </c>
      <c r="H38" s="169">
        <v>0</v>
      </c>
      <c r="I38" s="169">
        <v>0</v>
      </c>
      <c r="J38" s="168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8">
        <v>2301785</v>
      </c>
    </row>
    <row r="39" spans="1:16" ht="44.25" customHeight="1">
      <c r="A39" s="164" t="s">
        <v>172</v>
      </c>
      <c r="B39" s="164" t="s">
        <v>168</v>
      </c>
      <c r="C39" s="170" t="s">
        <v>61</v>
      </c>
      <c r="D39" s="167" t="s">
        <v>169</v>
      </c>
      <c r="E39" s="168">
        <v>7427300</v>
      </c>
      <c r="F39" s="169">
        <v>7427300</v>
      </c>
      <c r="G39" s="169">
        <v>0</v>
      </c>
      <c r="H39" s="169">
        <v>0</v>
      </c>
      <c r="I39" s="169">
        <v>0</v>
      </c>
      <c r="J39" s="168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8">
        <v>7427300</v>
      </c>
    </row>
    <row r="40" spans="1:16" ht="14.25" customHeight="1">
      <c r="A40" s="164" t="s">
        <v>124</v>
      </c>
      <c r="B40" s="164" t="s">
        <v>122</v>
      </c>
      <c r="C40" s="170" t="s">
        <v>61</v>
      </c>
      <c r="D40" s="167" t="s">
        <v>123</v>
      </c>
      <c r="E40" s="168">
        <v>6247769</v>
      </c>
      <c r="F40" s="169">
        <v>6247769</v>
      </c>
      <c r="G40" s="169">
        <v>0</v>
      </c>
      <c r="H40" s="169">
        <v>0</v>
      </c>
      <c r="I40" s="169">
        <v>0</v>
      </c>
      <c r="J40" s="168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8">
        <v>6247769</v>
      </c>
    </row>
    <row r="41" spans="1:16" ht="39" customHeight="1">
      <c r="A41" s="164" t="s">
        <v>295</v>
      </c>
      <c r="B41" s="164" t="s">
        <v>296</v>
      </c>
      <c r="C41" s="170" t="s">
        <v>61</v>
      </c>
      <c r="D41" s="167" t="s">
        <v>297</v>
      </c>
      <c r="E41" s="168">
        <v>52178</v>
      </c>
      <c r="F41" s="169">
        <v>52178</v>
      </c>
      <c r="G41" s="169">
        <v>0</v>
      </c>
      <c r="H41" s="169">
        <v>0</v>
      </c>
      <c r="I41" s="169">
        <v>0</v>
      </c>
      <c r="J41" s="168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8">
        <v>52178</v>
      </c>
    </row>
    <row r="42" spans="1:16" ht="25.5">
      <c r="A42" s="164" t="s">
        <v>251</v>
      </c>
      <c r="B42" s="165"/>
      <c r="C42" s="166"/>
      <c r="D42" s="169" t="s">
        <v>304</v>
      </c>
      <c r="E42" s="168">
        <v>26460538</v>
      </c>
      <c r="F42" s="169">
        <v>26460538</v>
      </c>
      <c r="G42" s="169">
        <v>18196540</v>
      </c>
      <c r="H42" s="169">
        <v>1890752</v>
      </c>
      <c r="I42" s="169">
        <v>0</v>
      </c>
      <c r="J42" s="168">
        <v>2807100</v>
      </c>
      <c r="K42" s="169">
        <v>0</v>
      </c>
      <c r="L42" s="169">
        <v>0</v>
      </c>
      <c r="M42" s="169">
        <v>0</v>
      </c>
      <c r="N42" s="169">
        <v>2807100</v>
      </c>
      <c r="O42" s="169">
        <v>2807100</v>
      </c>
      <c r="P42" s="168">
        <v>29267638</v>
      </c>
    </row>
    <row r="43" spans="1:16" ht="25.5">
      <c r="A43" s="164" t="s">
        <v>252</v>
      </c>
      <c r="B43" s="165"/>
      <c r="C43" s="166"/>
      <c r="D43" s="169" t="s">
        <v>340</v>
      </c>
      <c r="E43" s="168">
        <v>26460538</v>
      </c>
      <c r="F43" s="169">
        <v>26460538</v>
      </c>
      <c r="G43" s="169">
        <v>18196540</v>
      </c>
      <c r="H43" s="169">
        <v>1890752</v>
      </c>
      <c r="I43" s="169">
        <v>0</v>
      </c>
      <c r="J43" s="168">
        <v>2807100</v>
      </c>
      <c r="K43" s="169">
        <v>0</v>
      </c>
      <c r="L43" s="169">
        <v>0</v>
      </c>
      <c r="M43" s="169">
        <v>0</v>
      </c>
      <c r="N43" s="169">
        <v>2807100</v>
      </c>
      <c r="O43" s="169">
        <v>2807100</v>
      </c>
      <c r="P43" s="168">
        <v>29267638</v>
      </c>
    </row>
    <row r="44" spans="1:16" ht="38.25">
      <c r="A44" s="164" t="s">
        <v>283</v>
      </c>
      <c r="B44" s="164" t="s">
        <v>284</v>
      </c>
      <c r="C44" s="170" t="s">
        <v>55</v>
      </c>
      <c r="D44" s="167" t="s">
        <v>285</v>
      </c>
      <c r="E44" s="168">
        <v>152995</v>
      </c>
      <c r="F44" s="169">
        <v>152995</v>
      </c>
      <c r="G44" s="169">
        <v>125398</v>
      </c>
      <c r="H44" s="169">
        <v>0</v>
      </c>
      <c r="I44" s="169">
        <v>0</v>
      </c>
      <c r="J44" s="168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8">
        <v>152995</v>
      </c>
    </row>
    <row r="45" spans="1:16" ht="51">
      <c r="A45" s="164" t="s">
        <v>253</v>
      </c>
      <c r="B45" s="164" t="s">
        <v>240</v>
      </c>
      <c r="C45" s="170" t="s">
        <v>241</v>
      </c>
      <c r="D45" s="167" t="s">
        <v>254</v>
      </c>
      <c r="E45" s="168">
        <v>23703839</v>
      </c>
      <c r="F45" s="169">
        <v>23703839</v>
      </c>
      <c r="G45" s="169">
        <v>16245956</v>
      </c>
      <c r="H45" s="169">
        <v>1767017</v>
      </c>
      <c r="I45" s="169">
        <v>0</v>
      </c>
      <c r="J45" s="168">
        <v>1067100</v>
      </c>
      <c r="K45" s="169">
        <v>0</v>
      </c>
      <c r="L45" s="169">
        <v>0</v>
      </c>
      <c r="M45" s="169">
        <v>0</v>
      </c>
      <c r="N45" s="169">
        <v>1067100</v>
      </c>
      <c r="O45" s="169">
        <v>1067100</v>
      </c>
      <c r="P45" s="168">
        <v>24770939</v>
      </c>
    </row>
    <row r="46" spans="1:16" ht="25.5">
      <c r="A46" s="164" t="s">
        <v>255</v>
      </c>
      <c r="B46" s="164" t="s">
        <v>242</v>
      </c>
      <c r="C46" s="170" t="s">
        <v>243</v>
      </c>
      <c r="D46" s="167" t="s">
        <v>244</v>
      </c>
      <c r="E46" s="168">
        <v>1472226</v>
      </c>
      <c r="F46" s="169">
        <v>1472226</v>
      </c>
      <c r="G46" s="169">
        <v>1088487</v>
      </c>
      <c r="H46" s="169">
        <v>75898</v>
      </c>
      <c r="I46" s="169">
        <v>0</v>
      </c>
      <c r="J46" s="168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8">
        <v>1472226</v>
      </c>
    </row>
    <row r="47" spans="1:16" ht="25.5">
      <c r="A47" s="164" t="s">
        <v>256</v>
      </c>
      <c r="B47" s="164" t="s">
        <v>257</v>
      </c>
      <c r="C47" s="170" t="s">
        <v>258</v>
      </c>
      <c r="D47" s="167" t="s">
        <v>259</v>
      </c>
      <c r="E47" s="168">
        <v>361437</v>
      </c>
      <c r="F47" s="169">
        <v>361437</v>
      </c>
      <c r="G47" s="169">
        <v>224306</v>
      </c>
      <c r="H47" s="169">
        <v>0</v>
      </c>
      <c r="I47" s="169">
        <v>0</v>
      </c>
      <c r="J47" s="168">
        <v>13000</v>
      </c>
      <c r="K47" s="169">
        <v>0</v>
      </c>
      <c r="L47" s="169">
        <v>0</v>
      </c>
      <c r="M47" s="169">
        <v>0</v>
      </c>
      <c r="N47" s="169">
        <v>13000</v>
      </c>
      <c r="O47" s="169">
        <v>13000</v>
      </c>
      <c r="P47" s="168">
        <v>374437</v>
      </c>
    </row>
    <row r="48" spans="1:16" ht="15" customHeight="1">
      <c r="A48" s="164" t="s">
        <v>260</v>
      </c>
      <c r="B48" s="164" t="s">
        <v>261</v>
      </c>
      <c r="C48" s="166"/>
      <c r="D48" s="167" t="s">
        <v>262</v>
      </c>
      <c r="E48" s="168">
        <v>770041</v>
      </c>
      <c r="F48" s="169">
        <v>770041</v>
      </c>
      <c r="G48" s="169">
        <v>512393</v>
      </c>
      <c r="H48" s="169">
        <v>47837</v>
      </c>
      <c r="I48" s="169">
        <v>0</v>
      </c>
      <c r="J48" s="168">
        <v>1727000</v>
      </c>
      <c r="K48" s="169">
        <v>0</v>
      </c>
      <c r="L48" s="169">
        <v>0</v>
      </c>
      <c r="M48" s="169">
        <v>0</v>
      </c>
      <c r="N48" s="169">
        <v>1727000</v>
      </c>
      <c r="O48" s="169">
        <v>1727000</v>
      </c>
      <c r="P48" s="168">
        <v>2497041</v>
      </c>
    </row>
    <row r="49" spans="1:16" ht="15" customHeight="1">
      <c r="A49" s="171" t="s">
        <v>263</v>
      </c>
      <c r="B49" s="171" t="s">
        <v>264</v>
      </c>
      <c r="C49" s="172" t="s">
        <v>258</v>
      </c>
      <c r="D49" s="173" t="s">
        <v>265</v>
      </c>
      <c r="E49" s="174">
        <v>759181</v>
      </c>
      <c r="F49" s="175">
        <v>759181</v>
      </c>
      <c r="G49" s="175">
        <v>512393</v>
      </c>
      <c r="H49" s="175">
        <v>47837</v>
      </c>
      <c r="I49" s="175">
        <v>0</v>
      </c>
      <c r="J49" s="174">
        <v>27000</v>
      </c>
      <c r="K49" s="175">
        <v>0</v>
      </c>
      <c r="L49" s="175">
        <v>0</v>
      </c>
      <c r="M49" s="175">
        <v>0</v>
      </c>
      <c r="N49" s="175">
        <v>27000</v>
      </c>
      <c r="O49" s="175">
        <v>27000</v>
      </c>
      <c r="P49" s="174">
        <v>786181</v>
      </c>
    </row>
    <row r="50" spans="1:16" ht="15" customHeight="1">
      <c r="A50" s="171" t="s">
        <v>336</v>
      </c>
      <c r="B50" s="171" t="s">
        <v>337</v>
      </c>
      <c r="C50" s="172" t="s">
        <v>258</v>
      </c>
      <c r="D50" s="173" t="s">
        <v>338</v>
      </c>
      <c r="E50" s="174">
        <v>10860</v>
      </c>
      <c r="F50" s="175">
        <v>10860</v>
      </c>
      <c r="G50" s="175">
        <v>0</v>
      </c>
      <c r="H50" s="175">
        <v>0</v>
      </c>
      <c r="I50" s="175">
        <v>0</v>
      </c>
      <c r="J50" s="174">
        <v>1700000</v>
      </c>
      <c r="K50" s="175">
        <v>0</v>
      </c>
      <c r="L50" s="175">
        <v>0</v>
      </c>
      <c r="M50" s="175">
        <v>0</v>
      </c>
      <c r="N50" s="175">
        <v>1700000</v>
      </c>
      <c r="O50" s="175">
        <v>1700000</v>
      </c>
      <c r="P50" s="174">
        <v>1710860</v>
      </c>
    </row>
    <row r="51" spans="1:16" ht="25.5">
      <c r="A51" s="164" t="s">
        <v>238</v>
      </c>
      <c r="B51" s="165"/>
      <c r="C51" s="166"/>
      <c r="D51" s="169" t="s">
        <v>341</v>
      </c>
      <c r="E51" s="168">
        <v>3046693</v>
      </c>
      <c r="F51" s="169">
        <v>3046693</v>
      </c>
      <c r="G51" s="169">
        <v>2126615</v>
      </c>
      <c r="H51" s="169">
        <v>363456</v>
      </c>
      <c r="I51" s="169">
        <v>0</v>
      </c>
      <c r="J51" s="168">
        <v>1215000</v>
      </c>
      <c r="K51" s="169">
        <v>0</v>
      </c>
      <c r="L51" s="169">
        <v>0</v>
      </c>
      <c r="M51" s="169">
        <v>0</v>
      </c>
      <c r="N51" s="169">
        <v>1215000</v>
      </c>
      <c r="O51" s="169">
        <v>1215000</v>
      </c>
      <c r="P51" s="168">
        <v>4261693</v>
      </c>
    </row>
    <row r="52" spans="1:16" ht="28.5" customHeight="1">
      <c r="A52" s="164" t="s">
        <v>239</v>
      </c>
      <c r="B52" s="165"/>
      <c r="C52" s="166"/>
      <c r="D52" s="167" t="s">
        <v>342</v>
      </c>
      <c r="E52" s="168">
        <v>3046693</v>
      </c>
      <c r="F52" s="169">
        <v>3046693</v>
      </c>
      <c r="G52" s="169">
        <v>2126615</v>
      </c>
      <c r="H52" s="169">
        <v>363456</v>
      </c>
      <c r="I52" s="169">
        <v>0</v>
      </c>
      <c r="J52" s="168">
        <v>1215000</v>
      </c>
      <c r="K52" s="169">
        <v>0</v>
      </c>
      <c r="L52" s="169">
        <v>0</v>
      </c>
      <c r="M52" s="169">
        <v>0</v>
      </c>
      <c r="N52" s="169">
        <v>1215000</v>
      </c>
      <c r="O52" s="169">
        <v>1215000</v>
      </c>
      <c r="P52" s="168">
        <v>4261693</v>
      </c>
    </row>
    <row r="53" spans="1:16" ht="38.25">
      <c r="A53" s="164" t="s">
        <v>286</v>
      </c>
      <c r="B53" s="164" t="s">
        <v>284</v>
      </c>
      <c r="C53" s="170" t="s">
        <v>55</v>
      </c>
      <c r="D53" s="167" t="s">
        <v>285</v>
      </c>
      <c r="E53" s="168">
        <v>136484</v>
      </c>
      <c r="F53" s="169">
        <v>136484</v>
      </c>
      <c r="G53" s="169">
        <v>111865</v>
      </c>
      <c r="H53" s="169">
        <v>0</v>
      </c>
      <c r="I53" s="169">
        <v>0</v>
      </c>
      <c r="J53" s="168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8">
        <v>136484</v>
      </c>
    </row>
    <row r="54" spans="1:16" ht="38.25">
      <c r="A54" s="164" t="s">
        <v>266</v>
      </c>
      <c r="B54" s="164" t="s">
        <v>267</v>
      </c>
      <c r="C54" s="170" t="s">
        <v>243</v>
      </c>
      <c r="D54" s="167" t="s">
        <v>268</v>
      </c>
      <c r="E54" s="168">
        <v>1108089</v>
      </c>
      <c r="F54" s="169">
        <v>1108089</v>
      </c>
      <c r="G54" s="169">
        <v>839981</v>
      </c>
      <c r="H54" s="169">
        <v>69134</v>
      </c>
      <c r="I54" s="169">
        <v>0</v>
      </c>
      <c r="J54" s="168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8">
        <v>1108089</v>
      </c>
    </row>
    <row r="55" spans="1:16" ht="13.5" customHeight="1">
      <c r="A55" s="164" t="s">
        <v>269</v>
      </c>
      <c r="B55" s="164" t="s">
        <v>120</v>
      </c>
      <c r="C55" s="170" t="s">
        <v>58</v>
      </c>
      <c r="D55" s="167" t="s">
        <v>127</v>
      </c>
      <c r="E55" s="168">
        <v>758605</v>
      </c>
      <c r="F55" s="169">
        <v>758605</v>
      </c>
      <c r="G55" s="169">
        <v>523090</v>
      </c>
      <c r="H55" s="169">
        <v>102238</v>
      </c>
      <c r="I55" s="169">
        <v>0</v>
      </c>
      <c r="J55" s="168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8">
        <v>758605</v>
      </c>
    </row>
    <row r="56" spans="1:16" ht="25.5">
      <c r="A56" s="164" t="s">
        <v>270</v>
      </c>
      <c r="B56" s="164" t="s">
        <v>68</v>
      </c>
      <c r="C56" s="170" t="s">
        <v>59</v>
      </c>
      <c r="D56" s="167" t="s">
        <v>129</v>
      </c>
      <c r="E56" s="168">
        <v>896274</v>
      </c>
      <c r="F56" s="169">
        <v>896274</v>
      </c>
      <c r="G56" s="169">
        <v>537596</v>
      </c>
      <c r="H56" s="169">
        <v>192084</v>
      </c>
      <c r="I56" s="169">
        <v>0</v>
      </c>
      <c r="J56" s="168">
        <v>1215000</v>
      </c>
      <c r="K56" s="169">
        <v>0</v>
      </c>
      <c r="L56" s="169">
        <v>0</v>
      </c>
      <c r="M56" s="169">
        <v>0</v>
      </c>
      <c r="N56" s="169">
        <v>1215000</v>
      </c>
      <c r="O56" s="169">
        <v>1215000</v>
      </c>
      <c r="P56" s="168">
        <v>2111274</v>
      </c>
    </row>
    <row r="57" spans="1:16" ht="15" customHeight="1">
      <c r="A57" s="164" t="s">
        <v>271</v>
      </c>
      <c r="B57" s="164" t="s">
        <v>272</v>
      </c>
      <c r="C57" s="166"/>
      <c r="D57" s="167" t="s">
        <v>273</v>
      </c>
      <c r="E57" s="168">
        <v>147241</v>
      </c>
      <c r="F57" s="169">
        <v>147241</v>
      </c>
      <c r="G57" s="169">
        <v>114083</v>
      </c>
      <c r="H57" s="169">
        <v>0</v>
      </c>
      <c r="I57" s="169">
        <v>0</v>
      </c>
      <c r="J57" s="168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8">
        <v>147241</v>
      </c>
    </row>
    <row r="58" spans="1:16" ht="25.5">
      <c r="A58" s="171" t="s">
        <v>274</v>
      </c>
      <c r="B58" s="171" t="s">
        <v>275</v>
      </c>
      <c r="C58" s="172" t="s">
        <v>276</v>
      </c>
      <c r="D58" s="173" t="s">
        <v>277</v>
      </c>
      <c r="E58" s="174">
        <v>147241</v>
      </c>
      <c r="F58" s="175">
        <v>147241</v>
      </c>
      <c r="G58" s="175">
        <v>114083</v>
      </c>
      <c r="H58" s="175">
        <v>0</v>
      </c>
      <c r="I58" s="175">
        <v>0</v>
      </c>
      <c r="J58" s="174">
        <v>0</v>
      </c>
      <c r="K58" s="175">
        <v>0</v>
      </c>
      <c r="L58" s="175">
        <v>0</v>
      </c>
      <c r="M58" s="175">
        <v>0</v>
      </c>
      <c r="N58" s="175">
        <v>0</v>
      </c>
      <c r="O58" s="175">
        <v>0</v>
      </c>
      <c r="P58" s="174">
        <v>147241</v>
      </c>
    </row>
    <row r="59" spans="1:16" ht="12.75">
      <c r="A59" s="176"/>
      <c r="B59" s="177" t="s">
        <v>43</v>
      </c>
      <c r="C59" s="178"/>
      <c r="D59" s="168" t="s">
        <v>2</v>
      </c>
      <c r="E59" s="168">
        <v>62893354</v>
      </c>
      <c r="F59" s="168">
        <v>62782194</v>
      </c>
      <c r="G59" s="168">
        <v>30358297</v>
      </c>
      <c r="H59" s="168">
        <v>3601212</v>
      </c>
      <c r="I59" s="168"/>
      <c r="J59" s="168">
        <v>9939418</v>
      </c>
      <c r="K59" s="168">
        <v>473600</v>
      </c>
      <c r="L59" s="168">
        <v>81968</v>
      </c>
      <c r="M59" s="168">
        <v>0</v>
      </c>
      <c r="N59" s="168">
        <v>9465818</v>
      </c>
      <c r="O59" s="168">
        <v>9465818</v>
      </c>
      <c r="P59" s="168">
        <v>72832772</v>
      </c>
    </row>
    <row r="60" spans="2:11" ht="34.5" customHeight="1">
      <c r="B60" s="52"/>
      <c r="D60" s="233" t="s">
        <v>114</v>
      </c>
      <c r="F60" s="233"/>
      <c r="K60" s="233" t="str">
        <f>Shapka!D11</f>
        <v>Ю.В. Кривенко</v>
      </c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  <row r="119" ht="12.75">
      <c r="B119" s="52"/>
    </row>
    <row r="120" ht="12.75">
      <c r="B120" s="52"/>
    </row>
    <row r="121" ht="12.75">
      <c r="B121" s="52"/>
    </row>
    <row r="122" ht="12.75">
      <c r="B122" s="52"/>
    </row>
    <row r="123" ht="12.75">
      <c r="B123" s="52"/>
    </row>
  </sheetData>
  <sheetProtection formatCells="0" formatColumns="0" formatRows="0" insertRows="0"/>
  <mergeCells count="22">
    <mergeCell ref="P10:P13"/>
    <mergeCell ref="G12:G13"/>
    <mergeCell ref="H12:H13"/>
    <mergeCell ref="I11:I13"/>
    <mergeCell ref="J10:O10"/>
    <mergeCell ref="J11:J13"/>
    <mergeCell ref="K11:K13"/>
    <mergeCell ref="L11:M11"/>
    <mergeCell ref="L12:L13"/>
    <mergeCell ref="N11:N13"/>
    <mergeCell ref="O12:O13"/>
    <mergeCell ref="B7:M7"/>
    <mergeCell ref="B8:M8"/>
    <mergeCell ref="B10:B13"/>
    <mergeCell ref="C10:C13"/>
    <mergeCell ref="D10:D13"/>
    <mergeCell ref="A10:A13"/>
    <mergeCell ref="M12:M13"/>
    <mergeCell ref="E10:I10"/>
    <mergeCell ref="E11:E13"/>
    <mergeCell ref="F11:F13"/>
    <mergeCell ref="G11:H11"/>
  </mergeCells>
  <printOptions horizontalCentered="1"/>
  <pageMargins left="0.1968503937007874" right="0.1968503937007874" top="0.5905511811023623" bottom="0.3937007874015748" header="0.5118110236220472" footer="0.11811023622047245"/>
  <pageSetup fitToHeight="2" fitToWidth="1" horizontalDpi="600" verticalDpi="600" orientation="landscape" paperSize="9" scale="62" r:id="rId1"/>
  <headerFooter alignWithMargins="0">
    <oddFooter>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0"/>
  <sheetViews>
    <sheetView showZeros="0" zoomScale="115" zoomScaleNormal="115" zoomScalePageLayoutView="0" workbookViewId="0" topLeftCell="A1">
      <selection activeCell="C13" sqref="C13"/>
    </sheetView>
  </sheetViews>
  <sheetFormatPr defaultColWidth="8.875" defaultRowHeight="12.75"/>
  <cols>
    <col min="1" max="1" width="13.625" style="10" customWidth="1"/>
    <col min="2" max="2" width="14.75390625" style="10" customWidth="1"/>
    <col min="3" max="3" width="14.875" style="10" customWidth="1"/>
    <col min="4" max="5" width="14.00390625" style="10" customWidth="1"/>
    <col min="6" max="6" width="15.375" style="10" customWidth="1"/>
    <col min="7" max="7" width="9.875" style="10" customWidth="1"/>
    <col min="8" max="8" width="10.75390625" style="10" customWidth="1"/>
    <col min="9" max="10" width="10.375" style="10" customWidth="1"/>
    <col min="11" max="11" width="11.125" style="10" customWidth="1"/>
    <col min="12" max="12" width="12.375" style="10" customWidth="1"/>
    <col min="13" max="13" width="11.875" style="10" customWidth="1"/>
    <col min="14" max="14" width="10.25390625" style="10" customWidth="1"/>
    <col min="15" max="15" width="13.00390625" style="10" customWidth="1"/>
    <col min="16" max="16" width="11.875" style="10" hidden="1" customWidth="1"/>
    <col min="17" max="18" width="11.875" style="10" customWidth="1"/>
    <col min="19" max="19" width="13.125" style="10" customWidth="1"/>
    <col min="20" max="20" width="11.875" style="10" customWidth="1"/>
    <col min="21" max="21" width="13.25390625" style="10" customWidth="1"/>
    <col min="22" max="22" width="11.875" style="10" customWidth="1"/>
    <col min="23" max="23" width="13.25390625" style="10" customWidth="1"/>
    <col min="24" max="24" width="15.00390625" style="10" customWidth="1"/>
    <col min="25" max="16384" width="8.875" style="10" customWidth="1"/>
  </cols>
  <sheetData>
    <row r="1" spans="2:23" s="33" customFormat="1" ht="15">
      <c r="B1" s="16" t="str">
        <f>Shapka!C1</f>
        <v>Зачепилівська селищна рада</v>
      </c>
      <c r="C1" s="7"/>
      <c r="D1" s="7"/>
      <c r="E1" s="7"/>
      <c r="F1" s="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 t="s">
        <v>306</v>
      </c>
      <c r="W1" s="48"/>
    </row>
    <row r="2" spans="3:23" s="33" customFormat="1" ht="15">
      <c r="C2" s="5"/>
      <c r="D2" s="5"/>
      <c r="E2" s="5"/>
      <c r="F2" s="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 t="str">
        <f>Shapka!J2</f>
        <v>до рішення ІІІ сесії VIII скликання</v>
      </c>
      <c r="W2" s="49"/>
    </row>
    <row r="3" spans="3:23" s="33" customFormat="1" ht="15">
      <c r="C3" s="5"/>
      <c r="D3" s="5"/>
      <c r="E3" s="5"/>
      <c r="F3" s="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 t="str">
        <f>Shapka!J3</f>
        <v>від 21 грудня 2017 року</v>
      </c>
      <c r="W3" s="49"/>
    </row>
    <row r="4" spans="3:23" s="33" customFormat="1" ht="15">
      <c r="C4" s="5"/>
      <c r="D4" s="5"/>
      <c r="E4" s="5"/>
      <c r="F4" s="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 t="str">
        <f>Shapka!J4</f>
        <v>"Про селищний бюджет на 2018 рік"</v>
      </c>
      <c r="W4" s="49"/>
    </row>
    <row r="5" spans="7:23" s="34" customFormat="1" ht="15"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 t="str">
        <f>Shapka!J5</f>
        <v>(в редакції рішення IX сесії VIІІ скликання від 27 березня 2018 року)</v>
      </c>
      <c r="W5" s="49"/>
    </row>
    <row r="6" s="34" customFormat="1" ht="12" customHeight="1"/>
    <row r="7" spans="2:24" ht="27" customHeight="1">
      <c r="B7" s="305" t="s">
        <v>156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spans="7:24" ht="15" customHeight="1" thickBot="1"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32" t="s">
        <v>1</v>
      </c>
    </row>
    <row r="9" spans="1:24" ht="15" customHeight="1">
      <c r="A9" s="317" t="s">
        <v>179</v>
      </c>
      <c r="B9" s="306" t="s">
        <v>12</v>
      </c>
      <c r="C9" s="306" t="s">
        <v>44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7" t="s">
        <v>45</v>
      </c>
    </row>
    <row r="10" spans="1:24" ht="15" customHeight="1">
      <c r="A10" s="318"/>
      <c r="B10" s="310"/>
      <c r="C10" s="310" t="s">
        <v>10</v>
      </c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08"/>
    </row>
    <row r="11" spans="1:24" ht="15" customHeight="1">
      <c r="A11" s="318"/>
      <c r="B11" s="310"/>
      <c r="C11" s="313" t="s">
        <v>174</v>
      </c>
      <c r="D11" s="313" t="s">
        <v>175</v>
      </c>
      <c r="E11" s="310" t="s">
        <v>176</v>
      </c>
      <c r="F11" s="320" t="s">
        <v>298</v>
      </c>
      <c r="G11" s="311" t="s">
        <v>173</v>
      </c>
      <c r="H11" s="311" t="s">
        <v>183</v>
      </c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08"/>
    </row>
    <row r="12" spans="1:24" ht="213" customHeight="1" thickBot="1">
      <c r="A12" s="319"/>
      <c r="B12" s="314"/>
      <c r="C12" s="314"/>
      <c r="D12" s="314"/>
      <c r="E12" s="314"/>
      <c r="F12" s="321"/>
      <c r="G12" s="312"/>
      <c r="H12" s="223" t="s">
        <v>208</v>
      </c>
      <c r="I12" s="223" t="s">
        <v>209</v>
      </c>
      <c r="J12" s="223" t="s">
        <v>210</v>
      </c>
      <c r="K12" s="223" t="s">
        <v>207</v>
      </c>
      <c r="L12" s="223" t="s">
        <v>211</v>
      </c>
      <c r="M12" s="223" t="s">
        <v>212</v>
      </c>
      <c r="N12" s="223" t="s">
        <v>301</v>
      </c>
      <c r="O12" s="223" t="s">
        <v>213</v>
      </c>
      <c r="P12" s="223" t="s">
        <v>214</v>
      </c>
      <c r="Q12" s="224" t="s">
        <v>215</v>
      </c>
      <c r="R12" s="223" t="s">
        <v>216</v>
      </c>
      <c r="S12" s="223" t="s">
        <v>217</v>
      </c>
      <c r="T12" s="223" t="s">
        <v>218</v>
      </c>
      <c r="U12" s="224" t="s">
        <v>219</v>
      </c>
      <c r="V12" s="224" t="s">
        <v>220</v>
      </c>
      <c r="W12" s="224" t="s">
        <v>221</v>
      </c>
      <c r="X12" s="309"/>
    </row>
    <row r="13" spans="1:24" ht="51" customHeight="1" thickBot="1">
      <c r="A13" s="91">
        <v>20507000000</v>
      </c>
      <c r="B13" s="273" t="s">
        <v>309</v>
      </c>
      <c r="C13" s="93">
        <f>963264+39776</f>
        <v>1003040</v>
      </c>
      <c r="D13" s="93">
        <v>2301785</v>
      </c>
      <c r="E13" s="93">
        <v>7427300</v>
      </c>
      <c r="F13" s="93">
        <v>52178</v>
      </c>
      <c r="G13" s="94">
        <f>SUM(H13:W13)</f>
        <v>6247769</v>
      </c>
      <c r="H13" s="95">
        <f>260251-155554</f>
        <v>104697</v>
      </c>
      <c r="I13" s="95">
        <f>1943458-85586-106000</f>
        <v>1751872</v>
      </c>
      <c r="J13" s="95">
        <f>1523982+186767</f>
        <v>1710749</v>
      </c>
      <c r="K13" s="95">
        <v>1436984</v>
      </c>
      <c r="L13" s="95">
        <v>5800</v>
      </c>
      <c r="M13" s="95">
        <v>8334</v>
      </c>
      <c r="N13" s="95">
        <f>155430</f>
        <v>155430</v>
      </c>
      <c r="O13" s="95">
        <f>38461+30817</f>
        <v>69278</v>
      </c>
      <c r="P13" s="95">
        <f>130141-130141</f>
        <v>0</v>
      </c>
      <c r="Q13" s="96">
        <v>128656</v>
      </c>
      <c r="R13" s="95">
        <v>23773</v>
      </c>
      <c r="S13" s="95">
        <v>68630</v>
      </c>
      <c r="T13" s="95">
        <v>60080</v>
      </c>
      <c r="U13" s="95">
        <v>317888</v>
      </c>
      <c r="V13" s="96">
        <v>224925</v>
      </c>
      <c r="W13" s="96">
        <f>160002+20671</f>
        <v>180673</v>
      </c>
      <c r="X13" s="92">
        <f>G13+C13+D13+F13+E13</f>
        <v>17032072</v>
      </c>
    </row>
    <row r="14" spans="1:24" ht="19.5" customHeight="1" thickBot="1">
      <c r="A14" s="315" t="s">
        <v>294</v>
      </c>
      <c r="B14" s="316"/>
      <c r="C14" s="31">
        <f aca="true" t="shared" si="0" ref="C14:X14">SUM(C13:C13)</f>
        <v>1003040</v>
      </c>
      <c r="D14" s="31">
        <f t="shared" si="0"/>
        <v>2301785</v>
      </c>
      <c r="E14" s="31">
        <f t="shared" si="0"/>
        <v>7427300</v>
      </c>
      <c r="F14" s="31">
        <f t="shared" si="0"/>
        <v>52178</v>
      </c>
      <c r="G14" s="31">
        <f t="shared" si="0"/>
        <v>6247769</v>
      </c>
      <c r="H14" s="31">
        <f t="shared" si="0"/>
        <v>104697</v>
      </c>
      <c r="I14" s="31">
        <f t="shared" si="0"/>
        <v>1751872</v>
      </c>
      <c r="J14" s="31">
        <f t="shared" si="0"/>
        <v>1710749</v>
      </c>
      <c r="K14" s="31">
        <f t="shared" si="0"/>
        <v>1436984</v>
      </c>
      <c r="L14" s="31">
        <f t="shared" si="0"/>
        <v>5800</v>
      </c>
      <c r="M14" s="31">
        <f t="shared" si="0"/>
        <v>8334</v>
      </c>
      <c r="N14" s="31">
        <f t="shared" si="0"/>
        <v>155430</v>
      </c>
      <c r="O14" s="31">
        <f t="shared" si="0"/>
        <v>69278</v>
      </c>
      <c r="P14" s="31">
        <f t="shared" si="0"/>
        <v>0</v>
      </c>
      <c r="Q14" s="31">
        <f t="shared" si="0"/>
        <v>128656</v>
      </c>
      <c r="R14" s="31">
        <f t="shared" si="0"/>
        <v>23773</v>
      </c>
      <c r="S14" s="31">
        <f t="shared" si="0"/>
        <v>68630</v>
      </c>
      <c r="T14" s="31">
        <f t="shared" si="0"/>
        <v>60080</v>
      </c>
      <c r="U14" s="31">
        <f t="shared" si="0"/>
        <v>317888</v>
      </c>
      <c r="V14" s="31">
        <f t="shared" si="0"/>
        <v>224925</v>
      </c>
      <c r="W14" s="90">
        <f t="shared" si="0"/>
        <v>180673</v>
      </c>
      <c r="X14" s="275">
        <f t="shared" si="0"/>
        <v>17032072</v>
      </c>
    </row>
    <row r="16" ht="14.25" customHeight="1">
      <c r="B16" s="11"/>
    </row>
    <row r="17" spans="2:24" s="27" customFormat="1" ht="43.5" customHeight="1">
      <c r="B17" s="28"/>
      <c r="C17" s="29"/>
      <c r="D17" s="29" t="str">
        <f>Shapka!C11</f>
        <v>Селищний голова</v>
      </c>
      <c r="E17" s="29"/>
      <c r="F17" s="29"/>
      <c r="G17" s="9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 t="str">
        <f>Shapka!D11</f>
        <v>Ю.В. Кривенко</v>
      </c>
      <c r="V17" s="30"/>
      <c r="W17" s="30"/>
      <c r="X17" s="30"/>
    </row>
    <row r="18" spans="2:24" ht="12.75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20" ht="12.75">
      <c r="B20" s="12"/>
    </row>
  </sheetData>
  <sheetProtection formatCells="0" formatColumns="0" formatRows="0" insertRows="0"/>
  <mergeCells count="13">
    <mergeCell ref="A14:B14"/>
    <mergeCell ref="A9:A12"/>
    <mergeCell ref="F11:F12"/>
    <mergeCell ref="B9:B12"/>
    <mergeCell ref="C11:C12"/>
    <mergeCell ref="B7:X7"/>
    <mergeCell ref="C9:W9"/>
    <mergeCell ref="X9:X12"/>
    <mergeCell ref="C10:W10"/>
    <mergeCell ref="H11:W11"/>
    <mergeCell ref="G11:G12"/>
    <mergeCell ref="D11:D12"/>
    <mergeCell ref="E11:E12"/>
  </mergeCells>
  <printOptions horizontalCentered="1"/>
  <pageMargins left="0.1968503937007874" right="0.1968503937007874" top="0.984251968503937" bottom="0.3937007874015748" header="0.5118110236220472" footer="0.11811023622047245"/>
  <pageSetup fitToHeight="1" fitToWidth="1" horizontalDpi="600" verticalDpi="600" orientation="landscape" paperSize="9" scale="32" r:id="rId1"/>
  <headerFooter alignWithMargins="0"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4"/>
  <sheetViews>
    <sheetView showZeros="0" zoomScalePageLayoutView="0" workbookViewId="0" topLeftCell="A1">
      <selection activeCell="F33" sqref="F33"/>
    </sheetView>
  </sheetViews>
  <sheetFormatPr defaultColWidth="9.00390625" defaultRowHeight="12.75"/>
  <cols>
    <col min="1" max="1" width="1.00390625" style="1" customWidth="1"/>
    <col min="2" max="2" width="5.875" style="1" customWidth="1"/>
    <col min="3" max="3" width="34.75390625" style="1" customWidth="1"/>
    <col min="4" max="4" width="15.00390625" style="1" customWidth="1"/>
    <col min="5" max="5" width="19.375" style="1" customWidth="1"/>
    <col min="6" max="6" width="18.25390625" style="1" customWidth="1"/>
    <col min="7" max="8" width="15.00390625" style="1" customWidth="1"/>
    <col min="9" max="9" width="16.25390625" style="1" customWidth="1"/>
    <col min="10" max="16384" width="9.125" style="1" customWidth="1"/>
  </cols>
  <sheetData>
    <row r="1" spans="2:8" s="33" customFormat="1" ht="15">
      <c r="B1" s="16" t="str">
        <f>Shapka!C1</f>
        <v>Зачепилівська селищна рада</v>
      </c>
      <c r="G1" s="46" t="s">
        <v>9</v>
      </c>
      <c r="H1" s="46"/>
    </row>
    <row r="2" spans="7:8" s="33" customFormat="1" ht="15">
      <c r="G2" s="47" t="str">
        <f>Shapka!J2</f>
        <v>до рішення ІІІ сесії VIII скликання</v>
      </c>
      <c r="H2" s="47"/>
    </row>
    <row r="3" spans="7:8" s="33" customFormat="1" ht="15">
      <c r="G3" s="47" t="str">
        <f>Shapka!J3</f>
        <v>від 21 грудня 2017 року</v>
      </c>
      <c r="H3" s="47"/>
    </row>
    <row r="4" spans="7:8" s="33" customFormat="1" ht="15">
      <c r="G4" s="47" t="str">
        <f>Shapka!J4</f>
        <v>"Про селищний бюджет на 2018 рік"</v>
      </c>
      <c r="H4" s="47"/>
    </row>
    <row r="5" spans="7:8" s="33" customFormat="1" ht="15">
      <c r="G5" s="47" t="str">
        <f>Shapka!J5</f>
        <v>(в редакції рішення IX сесії VIІІ скликання від 27 березня 2018 року)</v>
      </c>
      <c r="H5" s="47"/>
    </row>
    <row r="6" spans="7:8" ht="12.75">
      <c r="G6" s="7"/>
      <c r="H6" s="7"/>
    </row>
    <row r="7" spans="2:9" ht="43.5" customHeight="1">
      <c r="B7" s="324" t="s">
        <v>163</v>
      </c>
      <c r="C7" s="324"/>
      <c r="D7" s="324"/>
      <c r="E7" s="324"/>
      <c r="F7" s="324"/>
      <c r="G7" s="324"/>
      <c r="H7" s="324"/>
      <c r="I7" s="324"/>
    </row>
    <row r="8" ht="13.5" thickBot="1"/>
    <row r="9" spans="2:9" s="9" customFormat="1" ht="36" customHeight="1">
      <c r="B9" s="326" t="s">
        <v>3</v>
      </c>
      <c r="C9" s="328" t="s">
        <v>162</v>
      </c>
      <c r="D9" s="331" t="s">
        <v>4</v>
      </c>
      <c r="E9" s="332"/>
      <c r="F9" s="332"/>
      <c r="G9" s="332"/>
      <c r="H9" s="332"/>
      <c r="I9" s="333"/>
    </row>
    <row r="10" spans="2:9" s="9" customFormat="1" ht="56.25" customHeight="1" thickBot="1">
      <c r="B10" s="327"/>
      <c r="C10" s="329"/>
      <c r="D10" s="78" t="s">
        <v>5</v>
      </c>
      <c r="E10" s="78" t="s">
        <v>34</v>
      </c>
      <c r="F10" s="78" t="s">
        <v>8</v>
      </c>
      <c r="G10" s="78" t="s">
        <v>46</v>
      </c>
      <c r="H10" s="78" t="s">
        <v>6</v>
      </c>
      <c r="I10" s="79" t="s">
        <v>48</v>
      </c>
    </row>
    <row r="11" spans="2:9" s="9" customFormat="1" ht="31.5" customHeight="1" thickBot="1">
      <c r="B11" s="84">
        <v>1</v>
      </c>
      <c r="C11" s="85" t="s">
        <v>116</v>
      </c>
      <c r="D11" s="86">
        <f aca="true" t="shared" si="0" ref="D11:I11">D12+D13+D14+D15+D16+D17</f>
        <v>0</v>
      </c>
      <c r="E11" s="87">
        <f t="shared" si="0"/>
        <v>3294</v>
      </c>
      <c r="F11" s="87">
        <f t="shared" si="0"/>
        <v>202441</v>
      </c>
      <c r="G11" s="86">
        <f t="shared" si="0"/>
        <v>55.00000000000001</v>
      </c>
      <c r="H11" s="153">
        <f t="shared" si="0"/>
        <v>28</v>
      </c>
      <c r="I11" s="88">
        <f t="shared" si="0"/>
        <v>15.07</v>
      </c>
    </row>
    <row r="12" spans="2:9" s="9" customFormat="1" ht="27" customHeight="1" hidden="1">
      <c r="B12" s="74"/>
      <c r="C12" s="75" t="s">
        <v>117</v>
      </c>
      <c r="D12" s="76">
        <v>0</v>
      </c>
      <c r="E12" s="77">
        <v>267</v>
      </c>
      <c r="F12" s="77">
        <v>28042</v>
      </c>
      <c r="G12" s="97">
        <v>11.124</v>
      </c>
      <c r="H12" s="76">
        <v>13</v>
      </c>
      <c r="I12" s="83">
        <v>8.67</v>
      </c>
    </row>
    <row r="13" spans="2:9" ht="27" customHeight="1" hidden="1">
      <c r="B13" s="69"/>
      <c r="C13" s="70" t="s">
        <v>140</v>
      </c>
      <c r="D13" s="71">
        <v>0</v>
      </c>
      <c r="E13" s="73">
        <v>1867</v>
      </c>
      <c r="F13" s="73">
        <v>61596</v>
      </c>
      <c r="G13" s="71">
        <v>42.6</v>
      </c>
      <c r="H13" s="72">
        <v>10</v>
      </c>
      <c r="I13" s="81">
        <v>6.4</v>
      </c>
    </row>
    <row r="14" spans="2:9" ht="27" customHeight="1" hidden="1">
      <c r="B14" s="69"/>
      <c r="C14" s="70" t="s">
        <v>141</v>
      </c>
      <c r="D14" s="71">
        <v>0</v>
      </c>
      <c r="E14" s="73">
        <v>0</v>
      </c>
      <c r="F14" s="73">
        <v>9245</v>
      </c>
      <c r="G14" s="71">
        <v>1.276</v>
      </c>
      <c r="H14" s="71">
        <v>0</v>
      </c>
      <c r="I14" s="82">
        <v>0</v>
      </c>
    </row>
    <row r="15" spans="2:9" ht="27" customHeight="1" hidden="1">
      <c r="B15" s="69"/>
      <c r="C15" s="70" t="s">
        <v>142</v>
      </c>
      <c r="D15" s="71">
        <v>0</v>
      </c>
      <c r="E15" s="73">
        <v>0</v>
      </c>
      <c r="F15" s="73">
        <v>27999</v>
      </c>
      <c r="G15" s="71">
        <v>0</v>
      </c>
      <c r="H15" s="72">
        <v>5</v>
      </c>
      <c r="I15" s="82">
        <v>0</v>
      </c>
    </row>
    <row r="16" spans="2:9" ht="27" customHeight="1" hidden="1">
      <c r="B16" s="69"/>
      <c r="C16" s="80" t="s">
        <v>138</v>
      </c>
      <c r="D16" s="71">
        <v>0</v>
      </c>
      <c r="E16" s="73">
        <v>1160</v>
      </c>
      <c r="F16" s="73">
        <v>56154</v>
      </c>
      <c r="G16" s="71">
        <v>0</v>
      </c>
      <c r="H16" s="71">
        <v>0</v>
      </c>
      <c r="I16" s="82">
        <v>0</v>
      </c>
    </row>
    <row r="17" spans="2:9" ht="27" customHeight="1" hidden="1" thickBot="1">
      <c r="B17" s="141"/>
      <c r="C17" s="80" t="s">
        <v>139</v>
      </c>
      <c r="D17" s="142">
        <v>0</v>
      </c>
      <c r="E17" s="143">
        <v>0</v>
      </c>
      <c r="F17" s="143">
        <v>19405</v>
      </c>
      <c r="G17" s="142">
        <v>0</v>
      </c>
      <c r="H17" s="142">
        <v>0</v>
      </c>
      <c r="I17" s="144">
        <v>0</v>
      </c>
    </row>
    <row r="18" spans="2:9" ht="43.5" customHeight="1" thickBot="1">
      <c r="B18" s="148" t="s">
        <v>288</v>
      </c>
      <c r="C18" s="107" t="s">
        <v>280</v>
      </c>
      <c r="D18" s="149">
        <v>260</v>
      </c>
      <c r="E18" s="150">
        <v>1113</v>
      </c>
      <c r="F18" s="150">
        <v>90186</v>
      </c>
      <c r="G18" s="193">
        <v>72.15</v>
      </c>
      <c r="H18" s="149">
        <v>15</v>
      </c>
      <c r="I18" s="151"/>
    </row>
    <row r="19" spans="2:9" ht="43.5" customHeight="1" thickBot="1">
      <c r="B19" s="148" t="s">
        <v>289</v>
      </c>
      <c r="C19" s="107" t="s">
        <v>299</v>
      </c>
      <c r="D19" s="149"/>
      <c r="E19" s="150">
        <v>254</v>
      </c>
      <c r="F19" s="150">
        <v>11839</v>
      </c>
      <c r="G19" s="193">
        <v>27.094</v>
      </c>
      <c r="H19" s="149"/>
      <c r="I19" s="151"/>
    </row>
    <row r="20" spans="2:9" s="3" customFormat="1" ht="24.75" customHeight="1" thickBot="1">
      <c r="B20" s="322" t="s">
        <v>7</v>
      </c>
      <c r="C20" s="323"/>
      <c r="D20" s="145">
        <f>SUM(D12:D18)</f>
        <v>260</v>
      </c>
      <c r="E20" s="146">
        <f>SUM(E12:E19)</f>
        <v>4661</v>
      </c>
      <c r="F20" s="146">
        <f>SUM(F12:F19)</f>
        <v>304466</v>
      </c>
      <c r="G20" s="147">
        <f>SUM(G12:G19)</f>
        <v>154.244</v>
      </c>
      <c r="H20" s="145">
        <f>SUM(H12:H19)</f>
        <v>43</v>
      </c>
      <c r="I20" s="152">
        <f>SUM(I12:I19)</f>
        <v>15.07</v>
      </c>
    </row>
    <row r="21" ht="44.25" customHeight="1"/>
    <row r="22" spans="1:8" s="39" customFormat="1" ht="21.75" customHeight="1">
      <c r="A22" s="36"/>
      <c r="B22" s="37"/>
      <c r="C22" s="330" t="str">
        <f>Shapka!C11</f>
        <v>Селищний голова</v>
      </c>
      <c r="D22" s="330"/>
      <c r="E22" s="330"/>
      <c r="F22" s="37"/>
      <c r="G22" s="38" t="str">
        <f>Shapka!D11</f>
        <v>Ю.В. Кривенко</v>
      </c>
      <c r="H22" s="38"/>
    </row>
    <row r="23" spans="2:9" ht="12.75">
      <c r="B23" s="325"/>
      <c r="C23" s="325"/>
      <c r="D23" s="325"/>
      <c r="E23" s="325"/>
      <c r="F23" s="325"/>
      <c r="G23" s="325"/>
      <c r="H23" s="325"/>
      <c r="I23" s="325"/>
    </row>
    <row r="24" ht="12.75">
      <c r="C24" s="8"/>
    </row>
  </sheetData>
  <sheetProtection/>
  <mergeCells count="7">
    <mergeCell ref="B20:C20"/>
    <mergeCell ref="B7:I7"/>
    <mergeCell ref="B23:I23"/>
    <mergeCell ref="B9:B10"/>
    <mergeCell ref="C9:C10"/>
    <mergeCell ref="C22:E22"/>
    <mergeCell ref="D9:I9"/>
  </mergeCells>
  <printOptions horizontalCentered="1"/>
  <pageMargins left="0.1968503937007874" right="0.1968503937007874" top="0.984251968503937" bottom="0.3937007874015748" header="0.5118110236220472" footer="0.11811023622047245"/>
  <pageSetup fitToHeight="1" fitToWidth="1" horizontalDpi="600" verticalDpi="600" orientation="landscape" paperSize="9" r:id="rId1"/>
  <headerFooter alignWithMargins="0">
    <oddFooter>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21"/>
  <sheetViews>
    <sheetView showZeros="0" zoomScale="85" zoomScaleNormal="85" zoomScalePageLayoutView="0" workbookViewId="0" topLeftCell="A1">
      <selection activeCell="D48" sqref="D48"/>
    </sheetView>
  </sheetViews>
  <sheetFormatPr defaultColWidth="9.00390625" defaultRowHeight="12.75"/>
  <cols>
    <col min="1" max="1" width="11.875" style="40" customWidth="1"/>
    <col min="2" max="3" width="12.875" style="40" customWidth="1"/>
    <col min="4" max="4" width="61.00390625" style="40" customWidth="1"/>
    <col min="5" max="5" width="64.875" style="40" customWidth="1"/>
    <col min="6" max="6" width="17.25390625" style="40" customWidth="1"/>
    <col min="7" max="7" width="13.25390625" style="40" customWidth="1"/>
    <col min="8" max="8" width="18.875" style="40" customWidth="1"/>
    <col min="9" max="16384" width="9.125" style="40" customWidth="1"/>
  </cols>
  <sheetData>
    <row r="1" ht="3" customHeight="1"/>
    <row r="2" spans="1:8" ht="15">
      <c r="A2" s="16" t="str">
        <f>Shapka!C1</f>
        <v>Зачепилівська селищна рада</v>
      </c>
      <c r="F2" s="46" t="s">
        <v>305</v>
      </c>
      <c r="G2" s="46"/>
      <c r="H2" s="8"/>
    </row>
    <row r="3" spans="6:8" ht="15">
      <c r="F3" s="51" t="str">
        <f>Shapka!J2</f>
        <v>до рішення ІІІ сесії VIII скликання</v>
      </c>
      <c r="G3" s="51"/>
      <c r="H3" s="8"/>
    </row>
    <row r="4" spans="6:8" ht="15">
      <c r="F4" s="51" t="str">
        <f>Shapka!J3</f>
        <v>від 21 грудня 2017 року</v>
      </c>
      <c r="G4" s="51"/>
      <c r="H4" s="8"/>
    </row>
    <row r="5" spans="6:8" ht="15">
      <c r="F5" s="51" t="str">
        <f>Shapka!J4</f>
        <v>"Про селищний бюджет на 2018 рік"</v>
      </c>
      <c r="G5" s="51"/>
      <c r="H5" s="8"/>
    </row>
    <row r="6" spans="6:8" ht="15" customHeight="1">
      <c r="F6" s="51" t="str">
        <f>Shapka!J5</f>
        <v>(в редакції рішення IX сесії VIІІ скликання від 27 березня 2018 року)</v>
      </c>
      <c r="G6" s="51"/>
      <c r="H6" s="8"/>
    </row>
    <row r="7" spans="6:8" ht="22.5" customHeight="1">
      <c r="F7" s="51">
        <f>Shapka!J6</f>
        <v>0</v>
      </c>
      <c r="G7" s="17"/>
      <c r="H7" s="8"/>
    </row>
    <row r="8" spans="1:8" ht="43.5" customHeight="1">
      <c r="A8" s="336" t="s">
        <v>137</v>
      </c>
      <c r="B8" s="336"/>
      <c r="C8" s="336"/>
      <c r="D8" s="336"/>
      <c r="E8" s="336"/>
      <c r="F8" s="336"/>
      <c r="G8" s="336"/>
      <c r="H8" s="336"/>
    </row>
    <row r="9" ht="13.5" thickBot="1">
      <c r="H9" s="4" t="s">
        <v>1</v>
      </c>
    </row>
    <row r="10" spans="1:8" s="41" customFormat="1" ht="95.25" customHeight="1">
      <c r="A10" s="349" t="s">
        <v>49</v>
      </c>
      <c r="B10" s="346" t="s">
        <v>50</v>
      </c>
      <c r="C10" s="346" t="s">
        <v>51</v>
      </c>
      <c r="D10" s="337" t="s">
        <v>54</v>
      </c>
      <c r="E10" s="340" t="s">
        <v>62</v>
      </c>
      <c r="F10" s="337" t="s">
        <v>10</v>
      </c>
      <c r="G10" s="340" t="s">
        <v>11</v>
      </c>
      <c r="H10" s="343" t="s">
        <v>182</v>
      </c>
    </row>
    <row r="11" spans="1:8" s="41" customFormat="1" ht="16.5" customHeight="1">
      <c r="A11" s="350"/>
      <c r="B11" s="347"/>
      <c r="C11" s="347"/>
      <c r="D11" s="338"/>
      <c r="E11" s="341"/>
      <c r="F11" s="338"/>
      <c r="G11" s="341"/>
      <c r="H11" s="344"/>
    </row>
    <row r="12" spans="1:8" s="41" customFormat="1" ht="16.5" customHeight="1">
      <c r="A12" s="350"/>
      <c r="B12" s="347"/>
      <c r="C12" s="347"/>
      <c r="D12" s="338"/>
      <c r="E12" s="341"/>
      <c r="F12" s="338"/>
      <c r="G12" s="341"/>
      <c r="H12" s="344"/>
    </row>
    <row r="13" spans="1:8" s="41" customFormat="1" ht="16.5" customHeight="1" thickBot="1">
      <c r="A13" s="351"/>
      <c r="B13" s="348"/>
      <c r="C13" s="348"/>
      <c r="D13" s="339"/>
      <c r="E13" s="342"/>
      <c r="F13" s="339"/>
      <c r="G13" s="342"/>
      <c r="H13" s="345"/>
    </row>
    <row r="14" spans="1:8" s="41" customFormat="1" ht="27.75" customHeight="1">
      <c r="A14" s="130" t="s">
        <v>52</v>
      </c>
      <c r="B14" s="131"/>
      <c r="C14" s="131"/>
      <c r="D14" s="132" t="s">
        <v>160</v>
      </c>
      <c r="E14" s="133"/>
      <c r="F14" s="134">
        <f>F15</f>
        <v>3445150</v>
      </c>
      <c r="G14" s="134">
        <f>G15</f>
        <v>156300</v>
      </c>
      <c r="H14" s="135">
        <f aca="true" t="shared" si="0" ref="H14:H19">F14+G14</f>
        <v>3601450</v>
      </c>
    </row>
    <row r="15" spans="1:8" s="41" customFormat="1" ht="27.75" customHeight="1" thickBot="1">
      <c r="A15" s="194" t="s">
        <v>53</v>
      </c>
      <c r="B15" s="195"/>
      <c r="C15" s="195"/>
      <c r="D15" s="196" t="s">
        <v>161</v>
      </c>
      <c r="E15" s="197"/>
      <c r="F15" s="198">
        <f>F16+F17+F18</f>
        <v>3445150</v>
      </c>
      <c r="G15" s="198">
        <f>G16+G17+G18</f>
        <v>156300</v>
      </c>
      <c r="H15" s="199">
        <f t="shared" si="0"/>
        <v>3601450</v>
      </c>
    </row>
    <row r="16" spans="1:8" s="26" customFormat="1" ht="40.5" customHeight="1">
      <c r="A16" s="200" t="s">
        <v>152</v>
      </c>
      <c r="B16" s="201" t="s">
        <v>144</v>
      </c>
      <c r="C16" s="202" t="s">
        <v>118</v>
      </c>
      <c r="D16" s="202" t="s">
        <v>119</v>
      </c>
      <c r="E16" s="203" t="s">
        <v>302</v>
      </c>
      <c r="F16" s="204">
        <f>100000+298492</f>
        <v>398492</v>
      </c>
      <c r="G16" s="232"/>
      <c r="H16" s="205">
        <f t="shared" si="0"/>
        <v>398492</v>
      </c>
    </row>
    <row r="17" spans="1:8" s="26" customFormat="1" ht="34.5" customHeight="1">
      <c r="A17" s="66" t="s">
        <v>151</v>
      </c>
      <c r="B17" s="64" t="s">
        <v>147</v>
      </c>
      <c r="C17" s="60" t="s">
        <v>148</v>
      </c>
      <c r="D17" s="65" t="s">
        <v>149</v>
      </c>
      <c r="E17" s="89" t="s">
        <v>177</v>
      </c>
      <c r="F17" s="61">
        <v>20000</v>
      </c>
      <c r="G17" s="61"/>
      <c r="H17" s="54">
        <f t="shared" si="0"/>
        <v>20000</v>
      </c>
    </row>
    <row r="18" spans="1:8" s="26" customFormat="1" ht="33.75" customHeight="1" thickBot="1">
      <c r="A18" s="206" t="s">
        <v>133</v>
      </c>
      <c r="B18" s="207" t="s">
        <v>121</v>
      </c>
      <c r="C18" s="208" t="s">
        <v>132</v>
      </c>
      <c r="D18" s="209" t="s">
        <v>131</v>
      </c>
      <c r="E18" s="210" t="s">
        <v>178</v>
      </c>
      <c r="F18" s="211">
        <f>2996082+30576</f>
        <v>3026658</v>
      </c>
      <c r="G18" s="211">
        <v>156300</v>
      </c>
      <c r="H18" s="212">
        <f t="shared" si="0"/>
        <v>3182958</v>
      </c>
    </row>
    <row r="19" spans="1:8" s="26" customFormat="1" ht="25.5" customHeight="1" thickBot="1">
      <c r="A19" s="334" t="s">
        <v>0</v>
      </c>
      <c r="B19" s="335"/>
      <c r="C19" s="335"/>
      <c r="D19" s="335"/>
      <c r="E19" s="335"/>
      <c r="F19" s="58">
        <f>F14</f>
        <v>3445150</v>
      </c>
      <c r="G19" s="58">
        <f>G14</f>
        <v>156300</v>
      </c>
      <c r="H19" s="59">
        <f t="shared" si="0"/>
        <v>3601450</v>
      </c>
    </row>
    <row r="20" spans="1:8" ht="12.75">
      <c r="A20" s="42"/>
      <c r="D20" s="43"/>
      <c r="E20" s="44"/>
      <c r="F20" s="45"/>
      <c r="G20" s="45"/>
      <c r="H20" s="45"/>
    </row>
    <row r="21" spans="2:8" ht="35.25" customHeight="1">
      <c r="B21" s="6"/>
      <c r="C21" s="6"/>
      <c r="D21" s="56" t="str">
        <f>Shapka!C11</f>
        <v>Селищний голова</v>
      </c>
      <c r="E21" s="56"/>
      <c r="F21" s="56" t="str">
        <f>Shapka!D11</f>
        <v>Ю.В. Кривенко</v>
      </c>
      <c r="G21" s="22"/>
      <c r="H21" s="22"/>
    </row>
  </sheetData>
  <sheetProtection/>
  <mergeCells count="10">
    <mergeCell ref="A19:E19"/>
    <mergeCell ref="A8:H8"/>
    <mergeCell ref="D10:D13"/>
    <mergeCell ref="E10:E13"/>
    <mergeCell ref="F10:F13"/>
    <mergeCell ref="G10:G13"/>
    <mergeCell ref="H10:H13"/>
    <mergeCell ref="B10:B13"/>
    <mergeCell ref="C10:C13"/>
    <mergeCell ref="A10:A13"/>
  </mergeCells>
  <printOptions horizontalCentered="1"/>
  <pageMargins left="0.1968503937007874" right="0.1968503937007874" top="0.5905511811023623" bottom="0.3937007874015748" header="0.5118110236220472" footer="0.11811023622047245"/>
  <pageSetup fitToHeight="2" fitToWidth="1" horizontalDpi="600" verticalDpi="600" orientation="landscape" paperSize="9" scale="70" r:id="rId1"/>
  <headerFooter alignWithMargins="0">
    <oddFooter>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46"/>
  <sheetViews>
    <sheetView showZeros="0" zoomScale="85" zoomScaleNormal="85" zoomScalePageLayoutView="0" workbookViewId="0" topLeftCell="A31">
      <selection activeCell="D20" sqref="D20:D25"/>
    </sheetView>
  </sheetViews>
  <sheetFormatPr defaultColWidth="9.00390625" defaultRowHeight="12.75"/>
  <cols>
    <col min="1" max="1" width="16.375" style="40" customWidth="1"/>
    <col min="2" max="2" width="14.25390625" style="40" customWidth="1"/>
    <col min="3" max="3" width="11.125" style="40" customWidth="1"/>
    <col min="4" max="4" width="46.125" style="40" customWidth="1"/>
    <col min="5" max="5" width="82.125" style="40" customWidth="1"/>
    <col min="6" max="6" width="17.00390625" style="40" customWidth="1"/>
    <col min="7" max="7" width="15.875" style="40" customWidth="1"/>
    <col min="8" max="8" width="19.875" style="40" customWidth="1"/>
    <col min="9" max="9" width="20.00390625" style="40" customWidth="1"/>
    <col min="10" max="16384" width="9.125" style="40" customWidth="1"/>
  </cols>
  <sheetData>
    <row r="2" spans="1:9" ht="15">
      <c r="A2" s="16" t="str">
        <f>Shapka!C1</f>
        <v>Зачепилівська селищна рада</v>
      </c>
      <c r="B2" s="16"/>
      <c r="G2" s="46" t="s">
        <v>231</v>
      </c>
      <c r="I2" s="101"/>
    </row>
    <row r="3" spans="7:9" ht="15">
      <c r="G3" s="51" t="str">
        <f>Shapka!J2</f>
        <v>до рішення ІІІ сесії VIII скликання</v>
      </c>
      <c r="I3" s="101"/>
    </row>
    <row r="4" spans="7:9" ht="15">
      <c r="G4" s="51" t="str">
        <f>Shapka!J3</f>
        <v>від 21 грудня 2017 року</v>
      </c>
      <c r="I4" s="101"/>
    </row>
    <row r="5" spans="7:9" ht="15">
      <c r="G5" s="51" t="str">
        <f>Shapka!J4</f>
        <v>"Про селищний бюджет на 2018 рік"</v>
      </c>
      <c r="I5" s="101"/>
    </row>
    <row r="6" spans="7:9" ht="15">
      <c r="G6" s="51" t="str">
        <f>Shapka!J5</f>
        <v>(в редакції рішення IX сесії VIІІ скликання від 27 березня 2018 року)</v>
      </c>
      <c r="I6" s="101"/>
    </row>
    <row r="7" spans="7:9" ht="21.75" customHeight="1">
      <c r="G7" s="51"/>
      <c r="I7" s="101"/>
    </row>
    <row r="8" spans="1:13" s="41" customFormat="1" ht="22.5">
      <c r="A8" s="40"/>
      <c r="B8" s="40"/>
      <c r="C8" s="352" t="s">
        <v>279</v>
      </c>
      <c r="D8" s="352"/>
      <c r="E8" s="352"/>
      <c r="F8" s="352"/>
      <c r="G8" s="352"/>
      <c r="H8" s="352"/>
      <c r="I8" s="352"/>
      <c r="J8" s="102"/>
      <c r="K8" s="102"/>
      <c r="L8" s="102"/>
      <c r="M8" s="102"/>
    </row>
    <row r="9" spans="1:13" s="41" customFormat="1" ht="19.5" thickBot="1">
      <c r="A9" s="40"/>
      <c r="B9" s="40"/>
      <c r="C9" s="103"/>
      <c r="D9" s="103"/>
      <c r="E9" s="103"/>
      <c r="F9" s="103"/>
      <c r="G9" s="104"/>
      <c r="H9" s="103"/>
      <c r="I9" s="105" t="s">
        <v>232</v>
      </c>
      <c r="J9" s="102"/>
      <c r="K9" s="102"/>
      <c r="L9" s="102"/>
      <c r="M9" s="102"/>
    </row>
    <row r="10" spans="1:13" s="41" customFormat="1" ht="111" thickBot="1">
      <c r="A10" s="84" t="s">
        <v>49</v>
      </c>
      <c r="B10" s="85" t="s">
        <v>50</v>
      </c>
      <c r="C10" s="106" t="s">
        <v>51</v>
      </c>
      <c r="D10" s="106" t="s">
        <v>54</v>
      </c>
      <c r="E10" s="107" t="s">
        <v>233</v>
      </c>
      <c r="F10" s="107" t="s">
        <v>234</v>
      </c>
      <c r="G10" s="107" t="s">
        <v>235</v>
      </c>
      <c r="H10" s="107" t="s">
        <v>236</v>
      </c>
      <c r="I10" s="108" t="s">
        <v>237</v>
      </c>
      <c r="J10" s="102"/>
      <c r="K10" s="102"/>
      <c r="L10" s="102"/>
      <c r="M10" s="102"/>
    </row>
    <row r="11" spans="1:13" s="41" customFormat="1" ht="16.5" thickBot="1">
      <c r="A11" s="109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110">
        <v>7</v>
      </c>
      <c r="H11" s="110">
        <v>8</v>
      </c>
      <c r="I11" s="111">
        <v>9</v>
      </c>
      <c r="J11" s="102"/>
      <c r="K11" s="102"/>
      <c r="L11" s="102"/>
      <c r="M11" s="102"/>
    </row>
    <row r="12" spans="1:13" ht="33" customHeight="1">
      <c r="A12" s="112" t="s">
        <v>52</v>
      </c>
      <c r="B12" s="67"/>
      <c r="C12" s="113"/>
      <c r="D12" s="114" t="s">
        <v>324</v>
      </c>
      <c r="E12" s="293"/>
      <c r="F12" s="115">
        <f>F13</f>
        <v>6643718</v>
      </c>
      <c r="G12" s="115">
        <f>G13</f>
        <v>0</v>
      </c>
      <c r="H12" s="115">
        <f>H13</f>
        <v>6643718</v>
      </c>
      <c r="I12" s="116">
        <f>I13</f>
        <v>6643718</v>
      </c>
      <c r="J12" s="117"/>
      <c r="K12" s="117"/>
      <c r="L12" s="117"/>
      <c r="M12" s="117"/>
    </row>
    <row r="13" spans="1:13" ht="36" customHeight="1">
      <c r="A13" s="118" t="s">
        <v>53</v>
      </c>
      <c r="B13" s="68"/>
      <c r="C13" s="119"/>
      <c r="D13" s="120" t="s">
        <v>287</v>
      </c>
      <c r="E13" s="294"/>
      <c r="F13" s="121">
        <f>F14+F15+F16+F17+F18+F19+F20+F21+F22+F23+F24+F25</f>
        <v>6643718</v>
      </c>
      <c r="G13" s="121">
        <f>G14+G15+G16+G17+G18+G19+G20+G21+G22+G23+G24+G25</f>
        <v>0</v>
      </c>
      <c r="H13" s="121">
        <f>H14+H15+H16+H17+H18+H19+H20+H21+H22+H23+H24+H25</f>
        <v>6643718</v>
      </c>
      <c r="I13" s="231">
        <f>I14+I15+I16+I17+I18+I19+I20+I21+I22+I23+I24+I25</f>
        <v>6643718</v>
      </c>
      <c r="J13" s="117"/>
      <c r="K13" s="117"/>
      <c r="L13" s="117"/>
      <c r="M13" s="117"/>
    </row>
    <row r="14" spans="1:13" ht="78.75">
      <c r="A14" s="225" t="s">
        <v>194</v>
      </c>
      <c r="B14" s="62" t="s">
        <v>184</v>
      </c>
      <c r="C14" s="63" t="s">
        <v>55</v>
      </c>
      <c r="D14" s="63" t="s">
        <v>185</v>
      </c>
      <c r="E14" s="192" t="s">
        <v>278</v>
      </c>
      <c r="F14" s="192">
        <f>110000+34000+100000</f>
        <v>244000</v>
      </c>
      <c r="G14" s="192"/>
      <c r="H14" s="61">
        <f aca="true" t="shared" si="0" ref="H14:H25">F14</f>
        <v>244000</v>
      </c>
      <c r="I14" s="226">
        <f aca="true" t="shared" si="1" ref="I14:I25">F14</f>
        <v>244000</v>
      </c>
      <c r="J14" s="117"/>
      <c r="K14" s="117"/>
      <c r="L14" s="117"/>
      <c r="M14" s="117"/>
    </row>
    <row r="15" spans="1:13" ht="47.25">
      <c r="A15" s="225" t="s">
        <v>130</v>
      </c>
      <c r="B15" s="62" t="s">
        <v>68</v>
      </c>
      <c r="C15" s="63" t="s">
        <v>59</v>
      </c>
      <c r="D15" s="63" t="s">
        <v>129</v>
      </c>
      <c r="E15" s="192" t="s">
        <v>360</v>
      </c>
      <c r="F15" s="192">
        <v>1200000</v>
      </c>
      <c r="G15" s="192"/>
      <c r="H15" s="61">
        <f t="shared" si="0"/>
        <v>1200000</v>
      </c>
      <c r="I15" s="226">
        <f t="shared" si="1"/>
        <v>1200000</v>
      </c>
      <c r="J15" s="117"/>
      <c r="K15" s="117"/>
      <c r="L15" s="117"/>
      <c r="M15" s="117"/>
    </row>
    <row r="16" spans="1:13" ht="36.75" customHeight="1">
      <c r="A16" s="225" t="s">
        <v>188</v>
      </c>
      <c r="B16" s="62" t="s">
        <v>186</v>
      </c>
      <c r="C16" s="63" t="s">
        <v>132</v>
      </c>
      <c r="D16" s="63" t="s">
        <v>187</v>
      </c>
      <c r="E16" s="192" t="s">
        <v>322</v>
      </c>
      <c r="F16" s="192">
        <v>41418</v>
      </c>
      <c r="G16" s="192"/>
      <c r="H16" s="61">
        <f t="shared" si="0"/>
        <v>41418</v>
      </c>
      <c r="I16" s="226">
        <f t="shared" si="1"/>
        <v>41418</v>
      </c>
      <c r="J16" s="117"/>
      <c r="K16" s="117"/>
      <c r="L16" s="117"/>
      <c r="M16" s="117"/>
    </row>
    <row r="17" spans="1:13" ht="41.25" customHeight="1">
      <c r="A17" s="356" t="s">
        <v>133</v>
      </c>
      <c r="B17" s="357" t="s">
        <v>121</v>
      </c>
      <c r="C17" s="358" t="s">
        <v>132</v>
      </c>
      <c r="D17" s="358" t="s">
        <v>131</v>
      </c>
      <c r="E17" s="192" t="s">
        <v>300</v>
      </c>
      <c r="F17" s="192">
        <v>150000</v>
      </c>
      <c r="G17" s="192"/>
      <c r="H17" s="61">
        <f t="shared" si="0"/>
        <v>150000</v>
      </c>
      <c r="I17" s="226">
        <f t="shared" si="1"/>
        <v>150000</v>
      </c>
      <c r="J17" s="117"/>
      <c r="K17" s="117"/>
      <c r="L17" s="117"/>
      <c r="M17" s="117"/>
    </row>
    <row r="18" spans="1:13" ht="41.25" customHeight="1">
      <c r="A18" s="356"/>
      <c r="B18" s="357"/>
      <c r="C18" s="358"/>
      <c r="D18" s="358"/>
      <c r="E18" s="192" t="s">
        <v>323</v>
      </c>
      <c r="F18" s="192">
        <v>6300</v>
      </c>
      <c r="G18" s="192"/>
      <c r="H18" s="61">
        <f t="shared" si="0"/>
        <v>6300</v>
      </c>
      <c r="I18" s="226">
        <f t="shared" si="1"/>
        <v>6300</v>
      </c>
      <c r="J18" s="117"/>
      <c r="K18" s="117"/>
      <c r="L18" s="117"/>
      <c r="M18" s="117"/>
    </row>
    <row r="19" spans="1:13" ht="65.25" customHeight="1">
      <c r="A19" s="225" t="s">
        <v>318</v>
      </c>
      <c r="B19" s="62" t="s">
        <v>320</v>
      </c>
      <c r="C19" s="63" t="s">
        <v>319</v>
      </c>
      <c r="D19" s="63" t="s">
        <v>321</v>
      </c>
      <c r="E19" s="192" t="s">
        <v>307</v>
      </c>
      <c r="F19" s="192">
        <v>152000</v>
      </c>
      <c r="G19" s="192"/>
      <c r="H19" s="61">
        <f t="shared" si="0"/>
        <v>152000</v>
      </c>
      <c r="I19" s="226">
        <f t="shared" si="1"/>
        <v>152000</v>
      </c>
      <c r="J19" s="117"/>
      <c r="K19" s="117"/>
      <c r="L19" s="117"/>
      <c r="M19" s="117"/>
    </row>
    <row r="20" spans="1:13" ht="65.25" customHeight="1">
      <c r="A20" s="356" t="s">
        <v>333</v>
      </c>
      <c r="B20" s="357" t="s">
        <v>334</v>
      </c>
      <c r="C20" s="358" t="s">
        <v>148</v>
      </c>
      <c r="D20" s="358" t="s">
        <v>335</v>
      </c>
      <c r="E20" s="192" t="s">
        <v>345</v>
      </c>
      <c r="F20" s="192">
        <v>2850000</v>
      </c>
      <c r="G20" s="192"/>
      <c r="H20" s="61">
        <f t="shared" si="0"/>
        <v>2850000</v>
      </c>
      <c r="I20" s="226">
        <f t="shared" si="1"/>
        <v>2850000</v>
      </c>
      <c r="J20" s="117"/>
      <c r="K20" s="117"/>
      <c r="L20" s="117"/>
      <c r="M20" s="117"/>
    </row>
    <row r="21" spans="1:13" ht="34.5" customHeight="1">
      <c r="A21" s="356"/>
      <c r="B21" s="357"/>
      <c r="C21" s="358"/>
      <c r="D21" s="358"/>
      <c r="E21" s="192" t="s">
        <v>346</v>
      </c>
      <c r="F21" s="192">
        <v>1000000</v>
      </c>
      <c r="G21" s="192"/>
      <c r="H21" s="61">
        <f t="shared" si="0"/>
        <v>1000000</v>
      </c>
      <c r="I21" s="226">
        <f t="shared" si="1"/>
        <v>1000000</v>
      </c>
      <c r="J21" s="117"/>
      <c r="K21" s="117"/>
      <c r="L21" s="117"/>
      <c r="M21" s="117"/>
    </row>
    <row r="22" spans="1:13" ht="48" customHeight="1">
      <c r="A22" s="356"/>
      <c r="B22" s="357"/>
      <c r="C22" s="358"/>
      <c r="D22" s="358"/>
      <c r="E22" s="192" t="s">
        <v>347</v>
      </c>
      <c r="F22" s="192">
        <v>300000</v>
      </c>
      <c r="G22" s="192"/>
      <c r="H22" s="61">
        <f t="shared" si="0"/>
        <v>300000</v>
      </c>
      <c r="I22" s="226">
        <f t="shared" si="1"/>
        <v>300000</v>
      </c>
      <c r="J22" s="117"/>
      <c r="K22" s="117"/>
      <c r="L22" s="117"/>
      <c r="M22" s="117"/>
    </row>
    <row r="23" spans="1:13" ht="34.5" customHeight="1">
      <c r="A23" s="356"/>
      <c r="B23" s="357"/>
      <c r="C23" s="358"/>
      <c r="D23" s="358"/>
      <c r="E23" s="192" t="s">
        <v>348</v>
      </c>
      <c r="F23" s="192">
        <v>300000</v>
      </c>
      <c r="G23" s="192"/>
      <c r="H23" s="61">
        <f t="shared" si="0"/>
        <v>300000</v>
      </c>
      <c r="I23" s="226">
        <f t="shared" si="1"/>
        <v>300000</v>
      </c>
      <c r="J23" s="117"/>
      <c r="K23" s="117"/>
      <c r="L23" s="117"/>
      <c r="M23" s="117"/>
    </row>
    <row r="24" spans="1:13" ht="35.25" customHeight="1">
      <c r="A24" s="356"/>
      <c r="B24" s="357"/>
      <c r="C24" s="358"/>
      <c r="D24" s="358"/>
      <c r="E24" s="192" t="s">
        <v>349</v>
      </c>
      <c r="F24" s="192">
        <v>200000</v>
      </c>
      <c r="G24" s="192"/>
      <c r="H24" s="61">
        <f t="shared" si="0"/>
        <v>200000</v>
      </c>
      <c r="I24" s="226">
        <f t="shared" si="1"/>
        <v>200000</v>
      </c>
      <c r="J24" s="117"/>
      <c r="K24" s="117"/>
      <c r="L24" s="117"/>
      <c r="M24" s="117"/>
    </row>
    <row r="25" spans="1:13" ht="37.5" customHeight="1" thickBot="1">
      <c r="A25" s="359"/>
      <c r="B25" s="360"/>
      <c r="C25" s="361"/>
      <c r="D25" s="361"/>
      <c r="E25" s="227" t="s">
        <v>350</v>
      </c>
      <c r="F25" s="227">
        <v>200000</v>
      </c>
      <c r="G25" s="227"/>
      <c r="H25" s="211">
        <f t="shared" si="0"/>
        <v>200000</v>
      </c>
      <c r="I25" s="228">
        <f t="shared" si="1"/>
        <v>200000</v>
      </c>
      <c r="J25" s="117"/>
      <c r="K25" s="117"/>
      <c r="L25" s="117"/>
      <c r="M25" s="117"/>
    </row>
    <row r="26" spans="1:13" ht="51" customHeight="1">
      <c r="A26" s="112" t="s">
        <v>251</v>
      </c>
      <c r="B26" s="67"/>
      <c r="C26" s="113"/>
      <c r="D26" s="113" t="s">
        <v>304</v>
      </c>
      <c r="E26" s="296"/>
      <c r="F26" s="268">
        <f>F27</f>
        <v>2807100</v>
      </c>
      <c r="G26" s="268"/>
      <c r="H26" s="269">
        <f aca="true" t="shared" si="2" ref="H26:H39">F26</f>
        <v>2807100</v>
      </c>
      <c r="I26" s="270">
        <f aca="true" t="shared" si="3" ref="I26:I39">F26</f>
        <v>2807100</v>
      </c>
      <c r="J26" s="117"/>
      <c r="K26" s="117"/>
      <c r="L26" s="117"/>
      <c r="M26" s="117"/>
    </row>
    <row r="27" spans="1:13" ht="51" customHeight="1">
      <c r="A27" s="118" t="s">
        <v>252</v>
      </c>
      <c r="B27" s="68"/>
      <c r="C27" s="119"/>
      <c r="D27" s="119" t="s">
        <v>340</v>
      </c>
      <c r="E27" s="295"/>
      <c r="F27" s="121">
        <f>F28+F29+F30+F31+F32+F33+F34</f>
        <v>2807100</v>
      </c>
      <c r="G27" s="121"/>
      <c r="H27" s="267">
        <f t="shared" si="2"/>
        <v>2807100</v>
      </c>
      <c r="I27" s="271">
        <f t="shared" si="3"/>
        <v>2807100</v>
      </c>
      <c r="J27" s="117"/>
      <c r="K27" s="117"/>
      <c r="L27" s="117"/>
      <c r="M27" s="117"/>
    </row>
    <row r="28" spans="1:13" ht="48.75" customHeight="1">
      <c r="A28" s="356" t="s">
        <v>253</v>
      </c>
      <c r="B28" s="357" t="s">
        <v>240</v>
      </c>
      <c r="C28" s="358" t="s">
        <v>241</v>
      </c>
      <c r="D28" s="358" t="s">
        <v>351</v>
      </c>
      <c r="E28" s="192" t="s">
        <v>352</v>
      </c>
      <c r="F28" s="192">
        <v>70000</v>
      </c>
      <c r="G28" s="192"/>
      <c r="H28" s="61">
        <f t="shared" si="2"/>
        <v>70000</v>
      </c>
      <c r="I28" s="226">
        <f t="shared" si="3"/>
        <v>70000</v>
      </c>
      <c r="J28" s="117"/>
      <c r="K28" s="117"/>
      <c r="L28" s="117"/>
      <c r="M28" s="117"/>
    </row>
    <row r="29" spans="1:13" ht="51" customHeight="1">
      <c r="A29" s="356"/>
      <c r="B29" s="357"/>
      <c r="C29" s="358"/>
      <c r="D29" s="358"/>
      <c r="E29" s="192" t="s">
        <v>359</v>
      </c>
      <c r="F29" s="192">
        <v>312500</v>
      </c>
      <c r="G29" s="192"/>
      <c r="H29" s="61">
        <f t="shared" si="2"/>
        <v>312500</v>
      </c>
      <c r="I29" s="226">
        <f t="shared" si="3"/>
        <v>312500</v>
      </c>
      <c r="J29" s="117"/>
      <c r="K29" s="117"/>
      <c r="L29" s="117"/>
      <c r="M29" s="117"/>
    </row>
    <row r="30" spans="1:13" ht="69" customHeight="1">
      <c r="A30" s="356"/>
      <c r="B30" s="357"/>
      <c r="C30" s="358"/>
      <c r="D30" s="358"/>
      <c r="E30" s="192" t="s">
        <v>353</v>
      </c>
      <c r="F30" s="192">
        <v>384600</v>
      </c>
      <c r="G30" s="192"/>
      <c r="H30" s="61">
        <f t="shared" si="2"/>
        <v>384600</v>
      </c>
      <c r="I30" s="226">
        <f t="shared" si="3"/>
        <v>384600</v>
      </c>
      <c r="J30" s="117"/>
      <c r="K30" s="117"/>
      <c r="L30" s="117"/>
      <c r="M30" s="117"/>
    </row>
    <row r="31" spans="1:13" ht="36.75" customHeight="1">
      <c r="A31" s="356"/>
      <c r="B31" s="357"/>
      <c r="C31" s="358"/>
      <c r="D31" s="358"/>
      <c r="E31" s="192" t="s">
        <v>354</v>
      </c>
      <c r="F31" s="192">
        <v>185000</v>
      </c>
      <c r="G31" s="192"/>
      <c r="H31" s="61">
        <f t="shared" si="2"/>
        <v>185000</v>
      </c>
      <c r="I31" s="226">
        <f t="shared" si="3"/>
        <v>185000</v>
      </c>
      <c r="J31" s="117"/>
      <c r="K31" s="117"/>
      <c r="L31" s="117"/>
      <c r="M31" s="117"/>
    </row>
    <row r="32" spans="1:13" ht="38.25" customHeight="1">
      <c r="A32" s="356"/>
      <c r="B32" s="357"/>
      <c r="C32" s="358"/>
      <c r="D32" s="358"/>
      <c r="E32" s="192" t="s">
        <v>355</v>
      </c>
      <c r="F32" s="192">
        <v>115000</v>
      </c>
      <c r="G32" s="192"/>
      <c r="H32" s="61">
        <f t="shared" si="2"/>
        <v>115000</v>
      </c>
      <c r="I32" s="226">
        <f t="shared" si="3"/>
        <v>115000</v>
      </c>
      <c r="J32" s="117"/>
      <c r="K32" s="117"/>
      <c r="L32" s="117"/>
      <c r="M32" s="117"/>
    </row>
    <row r="33" spans="1:13" ht="36.75" customHeight="1">
      <c r="A33" s="225" t="s">
        <v>256</v>
      </c>
      <c r="B33" s="62" t="s">
        <v>257</v>
      </c>
      <c r="C33" s="63" t="s">
        <v>258</v>
      </c>
      <c r="D33" s="63" t="s">
        <v>259</v>
      </c>
      <c r="E33" s="192" t="s">
        <v>357</v>
      </c>
      <c r="F33" s="192">
        <v>13000</v>
      </c>
      <c r="G33" s="192"/>
      <c r="H33" s="61">
        <f t="shared" si="2"/>
        <v>13000</v>
      </c>
      <c r="I33" s="226">
        <f t="shared" si="3"/>
        <v>13000</v>
      </c>
      <c r="J33" s="117"/>
      <c r="K33" s="117"/>
      <c r="L33" s="117"/>
      <c r="M33" s="117"/>
    </row>
    <row r="34" spans="1:13" ht="45.75" customHeight="1">
      <c r="A34" s="118" t="s">
        <v>260</v>
      </c>
      <c r="B34" s="265" t="s">
        <v>261</v>
      </c>
      <c r="C34" s="266"/>
      <c r="D34" s="120" t="s">
        <v>262</v>
      </c>
      <c r="E34" s="295"/>
      <c r="F34" s="121">
        <f>F35+F36</f>
        <v>1727000</v>
      </c>
      <c r="G34" s="121">
        <f>G35+G36</f>
        <v>0</v>
      </c>
      <c r="H34" s="121">
        <f>H35+H36</f>
        <v>1727000</v>
      </c>
      <c r="I34" s="231">
        <f>I35+I36</f>
        <v>1727000</v>
      </c>
      <c r="J34" s="117"/>
      <c r="K34" s="117"/>
      <c r="L34" s="117"/>
      <c r="M34" s="117"/>
    </row>
    <row r="35" spans="1:13" ht="38.25" customHeight="1">
      <c r="A35" s="225" t="s">
        <v>263</v>
      </c>
      <c r="B35" s="62" t="s">
        <v>264</v>
      </c>
      <c r="C35" s="63" t="s">
        <v>258</v>
      </c>
      <c r="D35" s="63" t="s">
        <v>356</v>
      </c>
      <c r="E35" s="192" t="s">
        <v>357</v>
      </c>
      <c r="F35" s="192">
        <v>27000</v>
      </c>
      <c r="G35" s="192"/>
      <c r="H35" s="61">
        <f t="shared" si="2"/>
        <v>27000</v>
      </c>
      <c r="I35" s="226">
        <f t="shared" si="3"/>
        <v>27000</v>
      </c>
      <c r="J35" s="117"/>
      <c r="K35" s="117"/>
      <c r="L35" s="117"/>
      <c r="M35" s="117"/>
    </row>
    <row r="36" spans="1:13" ht="51.75" customHeight="1" thickBot="1">
      <c r="A36" s="234" t="s">
        <v>336</v>
      </c>
      <c r="B36" s="235" t="s">
        <v>337</v>
      </c>
      <c r="C36" s="236" t="s">
        <v>258</v>
      </c>
      <c r="D36" s="236" t="s">
        <v>338</v>
      </c>
      <c r="E36" s="227" t="s">
        <v>358</v>
      </c>
      <c r="F36" s="227">
        <f>850000+850000</f>
        <v>1700000</v>
      </c>
      <c r="G36" s="227"/>
      <c r="H36" s="211">
        <f t="shared" si="2"/>
        <v>1700000</v>
      </c>
      <c r="I36" s="228">
        <f t="shared" si="3"/>
        <v>1700000</v>
      </c>
      <c r="J36" s="117"/>
      <c r="K36" s="117"/>
      <c r="L36" s="117"/>
      <c r="M36" s="117"/>
    </row>
    <row r="37" spans="1:13" ht="36.75" customHeight="1">
      <c r="A37" s="112" t="s">
        <v>238</v>
      </c>
      <c r="B37" s="67"/>
      <c r="C37" s="113"/>
      <c r="D37" s="113" t="s">
        <v>341</v>
      </c>
      <c r="E37" s="293"/>
      <c r="F37" s="268">
        <f>F38</f>
        <v>15000</v>
      </c>
      <c r="G37" s="268">
        <f>G38</f>
        <v>0</v>
      </c>
      <c r="H37" s="269">
        <f t="shared" si="2"/>
        <v>15000</v>
      </c>
      <c r="I37" s="270">
        <f t="shared" si="3"/>
        <v>15000</v>
      </c>
      <c r="J37" s="117"/>
      <c r="K37" s="117"/>
      <c r="L37" s="117"/>
      <c r="M37" s="117"/>
    </row>
    <row r="38" spans="1:13" ht="35.25" customHeight="1">
      <c r="A38" s="118" t="s">
        <v>239</v>
      </c>
      <c r="B38" s="68"/>
      <c r="C38" s="119"/>
      <c r="D38" s="120" t="s">
        <v>342</v>
      </c>
      <c r="E38" s="294"/>
      <c r="F38" s="121">
        <f>F39</f>
        <v>15000</v>
      </c>
      <c r="G38" s="121"/>
      <c r="H38" s="267">
        <f>F38</f>
        <v>15000</v>
      </c>
      <c r="I38" s="271">
        <f>F38</f>
        <v>15000</v>
      </c>
      <c r="J38" s="117"/>
      <c r="K38" s="117"/>
      <c r="L38" s="117"/>
      <c r="M38" s="117"/>
    </row>
    <row r="39" spans="1:13" ht="57.75" customHeight="1" thickBot="1">
      <c r="A39" s="234" t="s">
        <v>270</v>
      </c>
      <c r="B39" s="235" t="s">
        <v>68</v>
      </c>
      <c r="C39" s="236" t="s">
        <v>59</v>
      </c>
      <c r="D39" s="236" t="s">
        <v>129</v>
      </c>
      <c r="E39" s="272" t="s">
        <v>361</v>
      </c>
      <c r="F39" s="227">
        <v>15000</v>
      </c>
      <c r="G39" s="227"/>
      <c r="H39" s="211">
        <f t="shared" si="2"/>
        <v>15000</v>
      </c>
      <c r="I39" s="228">
        <f t="shared" si="3"/>
        <v>15000</v>
      </c>
      <c r="J39" s="117"/>
      <c r="K39" s="117"/>
      <c r="L39" s="117"/>
      <c r="M39" s="117"/>
    </row>
    <row r="40" spans="1:13" s="124" customFormat="1" ht="24.75" customHeight="1" thickBot="1">
      <c r="A40" s="353" t="s">
        <v>0</v>
      </c>
      <c r="B40" s="354"/>
      <c r="C40" s="355"/>
      <c r="D40" s="355"/>
      <c r="E40" s="122"/>
      <c r="F40" s="122">
        <f>F12+F26+F37</f>
        <v>9465818</v>
      </c>
      <c r="G40" s="122">
        <f>G12+G26+G37</f>
        <v>0</v>
      </c>
      <c r="H40" s="122">
        <f>H12+H26+H37</f>
        <v>9465818</v>
      </c>
      <c r="I40" s="122">
        <f>I12+I26+I37</f>
        <v>9465818</v>
      </c>
      <c r="J40" s="123"/>
      <c r="K40" s="123"/>
      <c r="L40" s="123"/>
      <c r="M40" s="123"/>
    </row>
    <row r="41" spans="1:13" ht="12.75">
      <c r="A41" s="53"/>
      <c r="B41" s="53"/>
      <c r="C41" s="125"/>
      <c r="D41" s="125"/>
      <c r="E41" s="125"/>
      <c r="F41" s="125"/>
      <c r="G41" s="125"/>
      <c r="H41" s="125"/>
      <c r="I41" s="125"/>
      <c r="J41" s="102"/>
      <c r="K41" s="102"/>
      <c r="L41" s="102"/>
      <c r="M41" s="102"/>
    </row>
    <row r="42" ht="15.75">
      <c r="F42" s="36"/>
    </row>
    <row r="43" spans="1:13" ht="18.75">
      <c r="A43" s="36"/>
      <c r="B43" s="36"/>
      <c r="C43" s="36"/>
      <c r="D43" s="128" t="str">
        <f>Shapka!C11</f>
        <v>Селищний голова</v>
      </c>
      <c r="E43" s="128"/>
      <c r="F43" s="129" t="str">
        <f>Shapka!D11</f>
        <v>Ю.В. Кривенко</v>
      </c>
      <c r="G43" s="128"/>
      <c r="H43" s="36"/>
      <c r="I43" s="36"/>
      <c r="J43" s="36"/>
      <c r="K43" s="36"/>
      <c r="L43" s="36"/>
      <c r="M43" s="36"/>
    </row>
    <row r="44" ht="15.75">
      <c r="F44" s="36"/>
    </row>
    <row r="45" spans="3:12" ht="12.75">
      <c r="C45" s="23"/>
      <c r="D45" s="23"/>
      <c r="E45" s="24"/>
      <c r="F45" s="24"/>
      <c r="G45" s="24"/>
      <c r="H45" s="24"/>
      <c r="I45" s="24"/>
      <c r="J45" s="126"/>
      <c r="K45" s="126"/>
      <c r="L45" s="126"/>
    </row>
    <row r="46" spans="3:9" ht="12.75">
      <c r="C46" s="6"/>
      <c r="D46" s="6"/>
      <c r="E46" s="22"/>
      <c r="F46" s="22"/>
      <c r="G46" s="22"/>
      <c r="H46" s="22"/>
      <c r="I46" s="22"/>
    </row>
  </sheetData>
  <sheetProtection/>
  <mergeCells count="14">
    <mergeCell ref="A28:A32"/>
    <mergeCell ref="B28:B32"/>
    <mergeCell ref="C28:C32"/>
    <mergeCell ref="D28:D32"/>
    <mergeCell ref="C8:I8"/>
    <mergeCell ref="A40:D40"/>
    <mergeCell ref="A17:A18"/>
    <mergeCell ref="B17:B18"/>
    <mergeCell ref="C17:C18"/>
    <mergeCell ref="D17:D18"/>
    <mergeCell ref="A20:A25"/>
    <mergeCell ref="B20:B25"/>
    <mergeCell ref="C20:C25"/>
    <mergeCell ref="D20:D25"/>
  </mergeCells>
  <printOptions horizontalCentered="1"/>
  <pageMargins left="0.1968503937007874" right="0.1968503937007874" top="0.5905511811023623" bottom="0.3937007874015748" header="0.5118110236220472" footer="0.11811023622047245"/>
  <pageSetup fitToHeight="2" fitToWidth="1" horizontalDpi="600" verticalDpi="600" orientation="landscape" paperSize="9" scale="60" r:id="rId1"/>
  <headerFooter alignWithMargins="0">
    <oddFooter>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S33"/>
  <sheetViews>
    <sheetView showZeros="0" zoomScale="115" zoomScaleNormal="115" zoomScalePageLayoutView="0" workbookViewId="0" topLeftCell="A16">
      <selection activeCell="D44" sqref="D44"/>
    </sheetView>
  </sheetViews>
  <sheetFormatPr defaultColWidth="9.00390625" defaultRowHeight="12.75"/>
  <cols>
    <col min="1" max="1" width="13.25390625" style="40" customWidth="1"/>
    <col min="2" max="2" width="10.75390625" style="40" customWidth="1"/>
    <col min="3" max="3" width="8.375" style="40" customWidth="1"/>
    <col min="4" max="4" width="51.875" style="40" customWidth="1"/>
    <col min="5" max="5" width="12.75390625" style="40" customWidth="1"/>
    <col min="6" max="6" width="14.00390625" style="40" customWidth="1"/>
    <col min="7" max="9" width="10.25390625" style="40" hidden="1" customWidth="1"/>
    <col min="10" max="10" width="10.25390625" style="40" customWidth="1"/>
    <col min="11" max="11" width="14.625" style="40" customWidth="1"/>
    <col min="12" max="14" width="10.25390625" style="40" hidden="1" customWidth="1"/>
    <col min="15" max="15" width="13.625" style="40" customWidth="1"/>
    <col min="16" max="16" width="11.75390625" style="40" customWidth="1"/>
    <col min="17" max="16384" width="9.125" style="40" customWidth="1"/>
  </cols>
  <sheetData>
    <row r="1" ht="3" customHeight="1"/>
    <row r="2" spans="1:12" ht="15">
      <c r="A2" s="16" t="str">
        <f>Shapka!C1</f>
        <v>Зачепилівська селищна рада</v>
      </c>
      <c r="B2" s="16"/>
      <c r="J2" s="46" t="s">
        <v>290</v>
      </c>
      <c r="K2" s="46"/>
      <c r="L2" s="46"/>
    </row>
    <row r="3" spans="10:12" ht="15">
      <c r="J3" s="51" t="str">
        <f>Shapka!J2</f>
        <v>до рішення ІІІ сесії VIII скликання</v>
      </c>
      <c r="K3" s="51"/>
      <c r="L3" s="51"/>
    </row>
    <row r="4" spans="10:12" ht="15">
      <c r="J4" s="51" t="str">
        <f>Shapka!J3</f>
        <v>від 21 грудня 2017 року</v>
      </c>
      <c r="K4" s="51"/>
      <c r="L4" s="51"/>
    </row>
    <row r="5" spans="10:12" ht="15">
      <c r="J5" s="51" t="str">
        <f>Shapka!J4</f>
        <v>"Про селищний бюджет на 2018 рік"</v>
      </c>
      <c r="K5" s="51"/>
      <c r="L5" s="51"/>
    </row>
    <row r="6" spans="10:12" ht="15">
      <c r="J6" s="51" t="str">
        <f>Shapka!J5</f>
        <v>(в редакції рішення IX сесії VIІІ скликання від 27 березня 2018 року)</v>
      </c>
      <c r="K6" s="51"/>
      <c r="L6" s="51"/>
    </row>
    <row r="7" spans="1:16" s="41" customFormat="1" ht="30" customHeight="1">
      <c r="A7" s="379" t="s">
        <v>153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</row>
    <row r="8" spans="1:16" s="41" customFormat="1" ht="26.25" customHeight="1">
      <c r="A8" s="380" t="s">
        <v>303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16" s="41" customFormat="1" ht="15" customHeight="1" thickBot="1">
      <c r="A9" s="40"/>
      <c r="B9" s="40"/>
      <c r="C9" s="40"/>
      <c r="D9" s="40"/>
      <c r="E9" s="179"/>
      <c r="F9" s="40"/>
      <c r="G9" s="40"/>
      <c r="H9" s="40"/>
      <c r="I9" s="40"/>
      <c r="J9" s="179"/>
      <c r="K9" s="40"/>
      <c r="L9" s="40"/>
      <c r="M9" s="40"/>
      <c r="N9" s="40"/>
      <c r="O9" s="40"/>
      <c r="P9" s="179" t="s">
        <v>1</v>
      </c>
    </row>
    <row r="10" spans="1:16" ht="52.5" customHeight="1">
      <c r="A10" s="381" t="s">
        <v>49</v>
      </c>
      <c r="B10" s="376" t="s">
        <v>50</v>
      </c>
      <c r="C10" s="376" t="s">
        <v>51</v>
      </c>
      <c r="D10" s="376" t="s">
        <v>54</v>
      </c>
      <c r="E10" s="362" t="s">
        <v>10</v>
      </c>
      <c r="F10" s="363"/>
      <c r="G10" s="363"/>
      <c r="H10" s="363"/>
      <c r="I10" s="364"/>
      <c r="J10" s="362" t="s">
        <v>11</v>
      </c>
      <c r="K10" s="363"/>
      <c r="L10" s="363"/>
      <c r="M10" s="363"/>
      <c r="N10" s="363"/>
      <c r="O10" s="364"/>
      <c r="P10" s="384" t="s">
        <v>13</v>
      </c>
    </row>
    <row r="11" spans="1:16" ht="30.75" customHeight="1">
      <c r="A11" s="382"/>
      <c r="B11" s="377"/>
      <c r="C11" s="377"/>
      <c r="D11" s="377"/>
      <c r="E11" s="365" t="s">
        <v>2</v>
      </c>
      <c r="F11" s="367" t="s">
        <v>325</v>
      </c>
      <c r="G11" s="368"/>
      <c r="H11" s="369"/>
      <c r="I11" s="378" t="s">
        <v>291</v>
      </c>
      <c r="J11" s="365" t="s">
        <v>2</v>
      </c>
      <c r="K11" s="367" t="s">
        <v>325</v>
      </c>
      <c r="L11" s="368"/>
      <c r="M11" s="369"/>
      <c r="N11" s="378" t="s">
        <v>292</v>
      </c>
      <c r="O11" s="378" t="s">
        <v>343</v>
      </c>
      <c r="P11" s="385"/>
    </row>
    <row r="12" spans="1:16" ht="21" customHeight="1">
      <c r="A12" s="382"/>
      <c r="B12" s="377"/>
      <c r="C12" s="377"/>
      <c r="D12" s="377"/>
      <c r="E12" s="365"/>
      <c r="F12" s="370"/>
      <c r="G12" s="371"/>
      <c r="H12" s="372"/>
      <c r="I12" s="341"/>
      <c r="J12" s="365"/>
      <c r="K12" s="370"/>
      <c r="L12" s="371"/>
      <c r="M12" s="372"/>
      <c r="N12" s="341"/>
      <c r="O12" s="341"/>
      <c r="P12" s="385"/>
    </row>
    <row r="13" spans="1:16" ht="42.75" customHeight="1" thickBot="1">
      <c r="A13" s="383"/>
      <c r="B13" s="378"/>
      <c r="C13" s="378"/>
      <c r="D13" s="378"/>
      <c r="E13" s="366"/>
      <c r="F13" s="370"/>
      <c r="G13" s="371"/>
      <c r="H13" s="372"/>
      <c r="I13" s="341"/>
      <c r="J13" s="366"/>
      <c r="K13" s="370"/>
      <c r="L13" s="371"/>
      <c r="M13" s="372"/>
      <c r="N13" s="341"/>
      <c r="O13" s="341"/>
      <c r="P13" s="386"/>
    </row>
    <row r="14" spans="1:16" ht="19.5" customHeight="1" thickBot="1">
      <c r="A14" s="180">
        <v>1</v>
      </c>
      <c r="B14" s="181">
        <v>2</v>
      </c>
      <c r="C14" s="181">
        <v>3</v>
      </c>
      <c r="D14" s="181">
        <v>4</v>
      </c>
      <c r="E14" s="181">
        <v>5</v>
      </c>
      <c r="F14" s="181">
        <v>6</v>
      </c>
      <c r="G14" s="181">
        <v>7</v>
      </c>
      <c r="H14" s="181">
        <v>8</v>
      </c>
      <c r="I14" s="181">
        <v>9</v>
      </c>
      <c r="J14" s="181">
        <v>10</v>
      </c>
      <c r="K14" s="181">
        <v>11</v>
      </c>
      <c r="L14" s="181">
        <v>12</v>
      </c>
      <c r="M14" s="181">
        <v>13</v>
      </c>
      <c r="N14" s="181">
        <v>14</v>
      </c>
      <c r="O14" s="181">
        <v>12</v>
      </c>
      <c r="P14" s="237">
        <v>13</v>
      </c>
    </row>
    <row r="15" spans="1:16" ht="13.5" thickBot="1">
      <c r="A15" s="256" t="s">
        <v>52</v>
      </c>
      <c r="B15" s="257"/>
      <c r="C15" s="258"/>
      <c r="D15" s="259" t="s">
        <v>250</v>
      </c>
      <c r="E15" s="260">
        <f>F15+G15+H15+I15</f>
        <v>722648</v>
      </c>
      <c r="F15" s="260">
        <f>F16</f>
        <v>722648</v>
      </c>
      <c r="G15" s="260">
        <f>G16</f>
        <v>0</v>
      </c>
      <c r="H15" s="260">
        <f>H16</f>
        <v>0</v>
      </c>
      <c r="I15" s="260">
        <f>I16</f>
        <v>0</v>
      </c>
      <c r="J15" s="260">
        <f>K15+O15</f>
        <v>261000</v>
      </c>
      <c r="K15" s="260">
        <f>K16</f>
        <v>184000</v>
      </c>
      <c r="L15" s="260">
        <f>L16</f>
        <v>0</v>
      </c>
      <c r="M15" s="260">
        <f>M16</f>
        <v>0</v>
      </c>
      <c r="N15" s="260">
        <f>N16</f>
        <v>0</v>
      </c>
      <c r="O15" s="260">
        <f>O16</f>
        <v>77000</v>
      </c>
      <c r="P15" s="261">
        <f>E15+J15</f>
        <v>983648</v>
      </c>
    </row>
    <row r="16" spans="1:16" ht="12.75">
      <c r="A16" s="241" t="s">
        <v>53</v>
      </c>
      <c r="B16" s="262"/>
      <c r="C16" s="263"/>
      <c r="D16" s="242" t="s">
        <v>287</v>
      </c>
      <c r="E16" s="186">
        <f>F16+G16+H16+I16</f>
        <v>722648</v>
      </c>
      <c r="F16" s="187">
        <f>F17+F18+F19+F20+F21+F22</f>
        <v>722648</v>
      </c>
      <c r="G16" s="187">
        <f>G17+G19+G20+G21+G22</f>
        <v>0</v>
      </c>
      <c r="H16" s="187">
        <f>H17+H19+H20+H21+H22</f>
        <v>0</v>
      </c>
      <c r="I16" s="187">
        <f>I17+I19+I20+I21+I22</f>
        <v>0</v>
      </c>
      <c r="J16" s="186">
        <f aca="true" t="shared" si="0" ref="J16:J28">K16+O16</f>
        <v>261000</v>
      </c>
      <c r="K16" s="187">
        <f>K17+K18+K19+K20+K21+K22</f>
        <v>184000</v>
      </c>
      <c r="L16" s="187">
        <f>L17+L18+L19+L20+L21+L22</f>
        <v>0</v>
      </c>
      <c r="M16" s="187">
        <f>M17+M18+M19+M20+M21+M22</f>
        <v>0</v>
      </c>
      <c r="N16" s="187">
        <f>N17+N18+N19+N20+N21+N22</f>
        <v>0</v>
      </c>
      <c r="O16" s="187">
        <f>O17+O18+O19+O20+O21+O22</f>
        <v>77000</v>
      </c>
      <c r="P16" s="243">
        <f aca="true" t="shared" si="1" ref="P16:P28">E16+J16</f>
        <v>983648</v>
      </c>
    </row>
    <row r="17" spans="1:16" s="124" customFormat="1" ht="51">
      <c r="A17" s="214" t="s">
        <v>194</v>
      </c>
      <c r="B17" s="218" t="s">
        <v>184</v>
      </c>
      <c r="C17" s="219" t="s">
        <v>55</v>
      </c>
      <c r="D17" s="215" t="s">
        <v>185</v>
      </c>
      <c r="E17" s="216">
        <f aca="true" t="shared" si="2" ref="E17:E29">F17+G17+H17+I17</f>
        <v>59424</v>
      </c>
      <c r="F17" s="220">
        <f>30424+29000</f>
        <v>59424</v>
      </c>
      <c r="G17" s="220"/>
      <c r="H17" s="220"/>
      <c r="I17" s="220"/>
      <c r="J17" s="239">
        <f t="shared" si="0"/>
        <v>111000</v>
      </c>
      <c r="K17" s="220">
        <f>34000</f>
        <v>34000</v>
      </c>
      <c r="L17" s="220"/>
      <c r="M17" s="220"/>
      <c r="N17" s="220"/>
      <c r="O17" s="220">
        <v>77000</v>
      </c>
      <c r="P17" s="217">
        <f t="shared" si="1"/>
        <v>170424</v>
      </c>
    </row>
    <row r="18" spans="1:16" s="124" customFormat="1" ht="12.75" hidden="1">
      <c r="A18" s="218" t="s">
        <v>152</v>
      </c>
      <c r="B18" s="218" t="s">
        <v>144</v>
      </c>
      <c r="C18" s="219" t="s">
        <v>118</v>
      </c>
      <c r="D18" s="215" t="s">
        <v>119</v>
      </c>
      <c r="E18" s="216">
        <f t="shared" si="2"/>
        <v>0</v>
      </c>
      <c r="F18" s="220"/>
      <c r="G18" s="220"/>
      <c r="H18" s="220"/>
      <c r="I18" s="220"/>
      <c r="J18" s="239">
        <f t="shared" si="0"/>
        <v>0</v>
      </c>
      <c r="K18" s="220"/>
      <c r="L18" s="220"/>
      <c r="M18" s="220"/>
      <c r="N18" s="220"/>
      <c r="O18" s="220"/>
      <c r="P18" s="217">
        <f t="shared" si="1"/>
        <v>0</v>
      </c>
    </row>
    <row r="19" spans="1:16" ht="12.75">
      <c r="A19" s="214" t="s">
        <v>133</v>
      </c>
      <c r="B19" s="218">
        <v>6030</v>
      </c>
      <c r="C19" s="221" t="s">
        <v>132</v>
      </c>
      <c r="D19" s="215" t="s">
        <v>131</v>
      </c>
      <c r="E19" s="216">
        <f t="shared" si="2"/>
        <v>349639</v>
      </c>
      <c r="F19" s="220">
        <f>276157+73482</f>
        <v>349639</v>
      </c>
      <c r="G19" s="220"/>
      <c r="H19" s="220"/>
      <c r="I19" s="220"/>
      <c r="J19" s="239">
        <f t="shared" si="0"/>
        <v>150000</v>
      </c>
      <c r="K19" s="220">
        <v>150000</v>
      </c>
      <c r="L19" s="220"/>
      <c r="M19" s="220"/>
      <c r="N19" s="220"/>
      <c r="O19" s="220"/>
      <c r="P19" s="217">
        <f t="shared" si="1"/>
        <v>499639</v>
      </c>
    </row>
    <row r="20" spans="1:16" s="26" customFormat="1" ht="38.25">
      <c r="A20" s="214" t="s">
        <v>198</v>
      </c>
      <c r="B20" s="218">
        <v>6020</v>
      </c>
      <c r="C20" s="221" t="s">
        <v>132</v>
      </c>
      <c r="D20" s="215" t="s">
        <v>146</v>
      </c>
      <c r="E20" s="216">
        <f t="shared" si="2"/>
        <v>75160</v>
      </c>
      <c r="F20" s="222">
        <v>75160</v>
      </c>
      <c r="G20" s="222"/>
      <c r="H20" s="222"/>
      <c r="I20" s="222"/>
      <c r="J20" s="238">
        <f t="shared" si="0"/>
        <v>0</v>
      </c>
      <c r="K20" s="222"/>
      <c r="L20" s="222"/>
      <c r="M20" s="222"/>
      <c r="N20" s="222"/>
      <c r="O20" s="222"/>
      <c r="P20" s="217">
        <f t="shared" si="1"/>
        <v>75160</v>
      </c>
    </row>
    <row r="21" spans="1:16" s="26" customFormat="1" ht="12.75">
      <c r="A21" s="214" t="s">
        <v>124</v>
      </c>
      <c r="B21" s="218" t="s">
        <v>122</v>
      </c>
      <c r="C21" s="219" t="s">
        <v>61</v>
      </c>
      <c r="D21" s="215" t="s">
        <v>123</v>
      </c>
      <c r="E21" s="216">
        <f t="shared" si="2"/>
        <v>186247</v>
      </c>
      <c r="F21" s="222">
        <f>30817+155430</f>
        <v>186247</v>
      </c>
      <c r="G21" s="222"/>
      <c r="H21" s="222"/>
      <c r="I21" s="222"/>
      <c r="J21" s="238">
        <f t="shared" si="0"/>
        <v>0</v>
      </c>
      <c r="K21" s="222"/>
      <c r="L21" s="222"/>
      <c r="M21" s="222"/>
      <c r="N21" s="222"/>
      <c r="O21" s="222"/>
      <c r="P21" s="217">
        <f t="shared" si="1"/>
        <v>186247</v>
      </c>
    </row>
    <row r="22" spans="1:16" s="26" customFormat="1" ht="39" thickBot="1">
      <c r="A22" s="250" t="s">
        <v>295</v>
      </c>
      <c r="B22" s="251" t="s">
        <v>296</v>
      </c>
      <c r="C22" s="252" t="s">
        <v>61</v>
      </c>
      <c r="D22" s="253" t="s">
        <v>297</v>
      </c>
      <c r="E22" s="240">
        <f t="shared" si="2"/>
        <v>52178</v>
      </c>
      <c r="F22" s="254">
        <f>52178</f>
        <v>52178</v>
      </c>
      <c r="G22" s="254"/>
      <c r="H22" s="254"/>
      <c r="I22" s="254"/>
      <c r="J22" s="264">
        <f t="shared" si="0"/>
        <v>0</v>
      </c>
      <c r="K22" s="254"/>
      <c r="L22" s="254"/>
      <c r="M22" s="254"/>
      <c r="N22" s="254"/>
      <c r="O22" s="254"/>
      <c r="P22" s="255">
        <f t="shared" si="1"/>
        <v>52178</v>
      </c>
    </row>
    <row r="23" spans="1:16" s="124" customFormat="1" ht="26.25" thickBot="1">
      <c r="A23" s="276" t="s">
        <v>251</v>
      </c>
      <c r="B23" s="277"/>
      <c r="C23" s="278"/>
      <c r="D23" s="279" t="s">
        <v>304</v>
      </c>
      <c r="E23" s="280">
        <f t="shared" si="2"/>
        <v>0</v>
      </c>
      <c r="F23" s="281">
        <f>F24</f>
        <v>0</v>
      </c>
      <c r="G23" s="281">
        <f>G24</f>
        <v>0</v>
      </c>
      <c r="H23" s="281">
        <f>H24</f>
        <v>0</v>
      </c>
      <c r="I23" s="281">
        <f>I24</f>
        <v>0</v>
      </c>
      <c r="J23" s="281">
        <f t="shared" si="0"/>
        <v>40000</v>
      </c>
      <c r="K23" s="281">
        <f aca="true" t="shared" si="3" ref="K23:P23">K24</f>
        <v>0</v>
      </c>
      <c r="L23" s="281">
        <f t="shared" si="3"/>
        <v>0</v>
      </c>
      <c r="M23" s="281">
        <f t="shared" si="3"/>
        <v>0</v>
      </c>
      <c r="N23" s="281">
        <f t="shared" si="3"/>
        <v>0</v>
      </c>
      <c r="O23" s="281">
        <f t="shared" si="3"/>
        <v>40000</v>
      </c>
      <c r="P23" s="282">
        <f t="shared" si="3"/>
        <v>40000</v>
      </c>
    </row>
    <row r="24" spans="1:16" s="124" customFormat="1" ht="25.5">
      <c r="A24" s="284" t="s">
        <v>252</v>
      </c>
      <c r="B24" s="274"/>
      <c r="C24" s="285"/>
      <c r="D24" s="286" t="s">
        <v>344</v>
      </c>
      <c r="E24" s="287">
        <f t="shared" si="2"/>
        <v>0</v>
      </c>
      <c r="F24" s="288">
        <f>F27+F28</f>
        <v>0</v>
      </c>
      <c r="G24" s="288"/>
      <c r="H24" s="288"/>
      <c r="I24" s="288"/>
      <c r="J24" s="182">
        <f t="shared" si="0"/>
        <v>40000</v>
      </c>
      <c r="K24" s="288">
        <f>K27+K28</f>
        <v>0</v>
      </c>
      <c r="L24" s="288">
        <f>L27+L28</f>
        <v>0</v>
      </c>
      <c r="M24" s="288">
        <f>M27+M28</f>
        <v>0</v>
      </c>
      <c r="N24" s="288">
        <f>N27+N28</f>
        <v>0</v>
      </c>
      <c r="O24" s="288">
        <f>O27+O28</f>
        <v>40000</v>
      </c>
      <c r="P24" s="289">
        <f t="shared" si="1"/>
        <v>40000</v>
      </c>
    </row>
    <row r="25" spans="1:16" s="124" customFormat="1" ht="51" hidden="1">
      <c r="A25" s="183" t="s">
        <v>253</v>
      </c>
      <c r="B25" s="188" t="s">
        <v>240</v>
      </c>
      <c r="C25" s="189" t="s">
        <v>241</v>
      </c>
      <c r="D25" s="185" t="s">
        <v>293</v>
      </c>
      <c r="E25" s="239">
        <f t="shared" si="2"/>
        <v>0</v>
      </c>
      <c r="F25" s="190"/>
      <c r="G25" s="190"/>
      <c r="H25" s="190"/>
      <c r="I25" s="190"/>
      <c r="J25" s="238">
        <f t="shared" si="0"/>
        <v>0</v>
      </c>
      <c r="K25" s="222"/>
      <c r="L25" s="222"/>
      <c r="M25" s="222">
        <f>M27+M29+M28+M26</f>
        <v>0</v>
      </c>
      <c r="N25" s="222"/>
      <c r="O25" s="222"/>
      <c r="P25" s="244">
        <f t="shared" si="1"/>
        <v>0</v>
      </c>
    </row>
    <row r="26" spans="1:16" s="124" customFormat="1" ht="25.5" hidden="1">
      <c r="A26" s="183" t="s">
        <v>255</v>
      </c>
      <c r="B26" s="188" t="s">
        <v>242</v>
      </c>
      <c r="C26" s="189" t="s">
        <v>243</v>
      </c>
      <c r="D26" s="185" t="s">
        <v>244</v>
      </c>
      <c r="E26" s="239">
        <f t="shared" si="2"/>
        <v>0</v>
      </c>
      <c r="F26" s="190"/>
      <c r="G26" s="190"/>
      <c r="H26" s="190"/>
      <c r="I26" s="190"/>
      <c r="J26" s="238">
        <f t="shared" si="0"/>
        <v>0</v>
      </c>
      <c r="K26" s="222"/>
      <c r="L26" s="222"/>
      <c r="M26" s="222"/>
      <c r="N26" s="222"/>
      <c r="O26" s="222"/>
      <c r="P26" s="244">
        <f t="shared" si="1"/>
        <v>0</v>
      </c>
    </row>
    <row r="27" spans="1:16" s="124" customFormat="1" ht="12.75">
      <c r="A27" s="214" t="s">
        <v>256</v>
      </c>
      <c r="B27" s="218" t="s">
        <v>257</v>
      </c>
      <c r="C27" s="219" t="s">
        <v>258</v>
      </c>
      <c r="D27" s="215" t="s">
        <v>259</v>
      </c>
      <c r="E27" s="239">
        <f t="shared" si="2"/>
        <v>0</v>
      </c>
      <c r="F27" s="190"/>
      <c r="G27" s="190"/>
      <c r="H27" s="190"/>
      <c r="I27" s="190"/>
      <c r="J27" s="239">
        <f t="shared" si="0"/>
        <v>13000</v>
      </c>
      <c r="K27" s="222"/>
      <c r="L27" s="222"/>
      <c r="M27" s="222"/>
      <c r="N27" s="222"/>
      <c r="O27" s="222">
        <v>13000</v>
      </c>
      <c r="P27" s="244">
        <f t="shared" si="1"/>
        <v>13000</v>
      </c>
    </row>
    <row r="28" spans="1:16" s="124" customFormat="1" ht="12.75">
      <c r="A28" s="183" t="s">
        <v>260</v>
      </c>
      <c r="B28" s="188" t="s">
        <v>261</v>
      </c>
      <c r="C28" s="184"/>
      <c r="D28" s="185" t="s">
        <v>262</v>
      </c>
      <c r="E28" s="239">
        <f t="shared" si="2"/>
        <v>0</v>
      </c>
      <c r="F28" s="190"/>
      <c r="G28" s="190"/>
      <c r="H28" s="190"/>
      <c r="I28" s="190"/>
      <c r="J28" s="238">
        <f t="shared" si="0"/>
        <v>27000</v>
      </c>
      <c r="K28" s="190"/>
      <c r="L28" s="190"/>
      <c r="M28" s="190"/>
      <c r="N28" s="190"/>
      <c r="O28" s="190">
        <f>O29</f>
        <v>27000</v>
      </c>
      <c r="P28" s="292">
        <f t="shared" si="1"/>
        <v>27000</v>
      </c>
    </row>
    <row r="29" spans="1:16" s="124" customFormat="1" ht="13.5" thickBot="1">
      <c r="A29" s="245" t="s">
        <v>263</v>
      </c>
      <c r="B29" s="246" t="s">
        <v>264</v>
      </c>
      <c r="C29" s="290" t="s">
        <v>258</v>
      </c>
      <c r="D29" s="247" t="s">
        <v>265</v>
      </c>
      <c r="E29" s="248">
        <f t="shared" si="2"/>
        <v>0</v>
      </c>
      <c r="F29" s="291"/>
      <c r="G29" s="291"/>
      <c r="H29" s="291"/>
      <c r="I29" s="291"/>
      <c r="J29" s="248">
        <v>27000</v>
      </c>
      <c r="K29" s="291"/>
      <c r="L29" s="291"/>
      <c r="M29" s="291"/>
      <c r="N29" s="291"/>
      <c r="O29" s="291">
        <v>27000</v>
      </c>
      <c r="P29" s="249">
        <v>27000</v>
      </c>
    </row>
    <row r="30" spans="1:16" ht="15" thickBot="1">
      <c r="A30" s="373" t="s">
        <v>294</v>
      </c>
      <c r="B30" s="374"/>
      <c r="C30" s="374"/>
      <c r="D30" s="375"/>
      <c r="E30" s="283">
        <f>E15+E23</f>
        <v>722648</v>
      </c>
      <c r="F30" s="283">
        <f aca="true" t="shared" si="4" ref="F30:P30">F15+F23</f>
        <v>722648</v>
      </c>
      <c r="G30" s="283">
        <f t="shared" si="4"/>
        <v>0</v>
      </c>
      <c r="H30" s="283">
        <f t="shared" si="4"/>
        <v>0</v>
      </c>
      <c r="I30" s="283">
        <f t="shared" si="4"/>
        <v>0</v>
      </c>
      <c r="J30" s="283">
        <f t="shared" si="4"/>
        <v>301000</v>
      </c>
      <c r="K30" s="283">
        <f t="shared" si="4"/>
        <v>184000</v>
      </c>
      <c r="L30" s="283">
        <f t="shared" si="4"/>
        <v>0</v>
      </c>
      <c r="M30" s="283">
        <f t="shared" si="4"/>
        <v>0</v>
      </c>
      <c r="N30" s="283">
        <f t="shared" si="4"/>
        <v>0</v>
      </c>
      <c r="O30" s="283">
        <f t="shared" si="4"/>
        <v>117000</v>
      </c>
      <c r="P30" s="283">
        <f t="shared" si="4"/>
        <v>1023648</v>
      </c>
    </row>
    <row r="31" spans="1:4" ht="12.75">
      <c r="A31" s="53"/>
      <c r="B31" s="53"/>
      <c r="C31" s="53"/>
      <c r="D31" s="53"/>
    </row>
    <row r="32" spans="1:4" ht="12.75">
      <c r="A32" s="53"/>
      <c r="B32" s="53"/>
      <c r="C32" s="53"/>
      <c r="D32" s="53"/>
    </row>
    <row r="33" spans="1:19" ht="15.75">
      <c r="A33" s="36"/>
      <c r="B33" s="36"/>
      <c r="C33" s="36"/>
      <c r="D33" s="39" t="s">
        <v>114</v>
      </c>
      <c r="E33" s="39"/>
      <c r="F33" s="191"/>
      <c r="G33" s="39"/>
      <c r="H33" s="39" t="s">
        <v>249</v>
      </c>
      <c r="I33" s="39"/>
      <c r="J33" s="213" t="str">
        <f>Shapka!D11</f>
        <v>Ю.В. Кривенко</v>
      </c>
      <c r="K33" s="39"/>
      <c r="L33" s="36"/>
      <c r="M33" s="36"/>
      <c r="N33" s="36"/>
      <c r="O33" s="36"/>
      <c r="P33" s="36"/>
      <c r="Q33" s="36"/>
      <c r="R33" s="36"/>
      <c r="S33" s="36"/>
    </row>
  </sheetData>
  <sheetProtection/>
  <mergeCells count="17">
    <mergeCell ref="A7:P7"/>
    <mergeCell ref="A8:P8"/>
    <mergeCell ref="A10:A13"/>
    <mergeCell ref="C10:C13"/>
    <mergeCell ref="D10:D13"/>
    <mergeCell ref="E10:I10"/>
    <mergeCell ref="I11:I13"/>
    <mergeCell ref="P10:P13"/>
    <mergeCell ref="N11:N13"/>
    <mergeCell ref="O11:O13"/>
    <mergeCell ref="J10:O10"/>
    <mergeCell ref="J11:J13"/>
    <mergeCell ref="K11:M13"/>
    <mergeCell ref="A30:D30"/>
    <mergeCell ref="B10:B13"/>
    <mergeCell ref="E11:E13"/>
    <mergeCell ref="F11:H13"/>
  </mergeCell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600" verticalDpi="600" orientation="landscape" paperSize="9" scale="83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Зачепиловское 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Гекова</dc:creator>
  <cp:keywords/>
  <dc:description/>
  <cp:lastModifiedBy>Виталий</cp:lastModifiedBy>
  <cp:lastPrinted>2018-03-29T08:43:10Z</cp:lastPrinted>
  <dcterms:created xsi:type="dcterms:W3CDTF">2003-01-08T13:52:00Z</dcterms:created>
  <dcterms:modified xsi:type="dcterms:W3CDTF">2018-03-29T13:41:20Z</dcterms:modified>
  <cp:category/>
  <cp:version/>
  <cp:contentType/>
  <cp:contentStatus/>
</cp:coreProperties>
</file>